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ASTER\HKI - 2013-2014\QUY HOACH THUC NGHIEM\BÀI TIỂU LUẬN\"/>
    </mc:Choice>
  </mc:AlternateContent>
  <bookViews>
    <workbookView xWindow="0" yWindow="0" windowWidth="20490" windowHeight="7755" activeTab="3"/>
  </bookViews>
  <sheets>
    <sheet name="chuong 2" sheetId="1" r:id="rId1"/>
    <sheet name="chuong 3" sheetId="2" r:id="rId2"/>
    <sheet name="chuong 4" sheetId="3" r:id="rId3"/>
    <sheet name="chuong 6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0" i="2" l="1" a="1"/>
  <c r="A41" i="2" s="1"/>
  <c r="A27" i="2" a="1"/>
  <c r="A27" i="2" s="1"/>
  <c r="J5" i="2"/>
  <c r="J6" i="2"/>
  <c r="J7" i="2"/>
  <c r="J8" i="2"/>
  <c r="J9" i="2"/>
  <c r="J10" i="2"/>
  <c r="J12" i="2"/>
  <c r="J13" i="2"/>
  <c r="J14" i="2"/>
  <c r="J15" i="2"/>
  <c r="J16" i="2"/>
  <c r="J17" i="2"/>
  <c r="C17" i="2"/>
  <c r="D17" i="2"/>
  <c r="E17" i="2"/>
  <c r="F17" i="2"/>
  <c r="G17" i="2"/>
  <c r="H17" i="2"/>
  <c r="I17" i="2"/>
  <c r="B17" i="2"/>
  <c r="C12" i="2"/>
  <c r="D12" i="2"/>
  <c r="E12" i="2"/>
  <c r="F12" i="2"/>
  <c r="G12" i="2"/>
  <c r="H12" i="2"/>
  <c r="I12" i="2"/>
  <c r="B12" i="2"/>
  <c r="D11" i="2"/>
  <c r="J11" i="2" s="1"/>
  <c r="E11" i="2"/>
  <c r="F11" i="2"/>
  <c r="G11" i="2"/>
  <c r="H11" i="2"/>
  <c r="I11" i="2"/>
  <c r="C11" i="2"/>
  <c r="B11" i="2"/>
  <c r="A42" i="2" l="1"/>
  <c r="A44" i="2"/>
  <c r="A40" i="2"/>
  <c r="A43" i="2"/>
  <c r="D31" i="2"/>
  <c r="E30" i="2"/>
  <c r="A30" i="2"/>
  <c r="B29" i="2"/>
  <c r="C28" i="2"/>
  <c r="D27" i="2"/>
  <c r="C31" i="2"/>
  <c r="D30" i="2"/>
  <c r="E29" i="2"/>
  <c r="A29" i="2"/>
  <c r="B28" i="2"/>
  <c r="C27" i="2"/>
  <c r="B31" i="2"/>
  <c r="C30" i="2"/>
  <c r="D29" i="2"/>
  <c r="E28" i="2"/>
  <c r="A28" i="2"/>
  <c r="B27" i="2"/>
  <c r="E31" i="2"/>
  <c r="A31" i="2"/>
  <c r="B30" i="2"/>
  <c r="C29" i="2"/>
  <c r="D28" i="2"/>
  <c r="E27" i="2"/>
  <c r="D58" i="4"/>
  <c r="D46" i="4" l="1"/>
  <c r="D47" i="4"/>
  <c r="D48" i="4"/>
  <c r="D49" i="4"/>
  <c r="D50" i="4"/>
  <c r="D51" i="4"/>
  <c r="D52" i="4"/>
  <c r="D53" i="4"/>
  <c r="D54" i="4"/>
  <c r="D55" i="4"/>
  <c r="D56" i="4"/>
  <c r="D57" i="4"/>
  <c r="D45" i="4"/>
  <c r="F23" i="4"/>
  <c r="C46" i="4"/>
  <c r="C47" i="4"/>
  <c r="C48" i="4"/>
  <c r="C49" i="4"/>
  <c r="C50" i="4"/>
  <c r="C51" i="4"/>
  <c r="C52" i="4"/>
  <c r="C53" i="4"/>
  <c r="C54" i="4"/>
  <c r="C55" i="4"/>
  <c r="C56" i="4"/>
  <c r="C57" i="4"/>
  <c r="C45" i="4"/>
  <c r="R23" i="4" l="1"/>
  <c r="R11" i="4"/>
  <c r="R12" i="4"/>
  <c r="R13" i="4"/>
  <c r="R14" i="4"/>
  <c r="R15" i="4"/>
  <c r="R16" i="4"/>
  <c r="R17" i="4"/>
  <c r="R18" i="4"/>
  <c r="R19" i="4"/>
  <c r="R20" i="4"/>
  <c r="R21" i="4"/>
  <c r="R22" i="4"/>
  <c r="R10" i="4"/>
  <c r="I41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26" i="4"/>
  <c r="H41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26" i="4"/>
  <c r="P11" i="4"/>
  <c r="P12" i="4"/>
  <c r="P13" i="4"/>
  <c r="P14" i="4"/>
  <c r="P15" i="4"/>
  <c r="P16" i="4"/>
  <c r="P17" i="4"/>
  <c r="P18" i="4"/>
  <c r="P19" i="4"/>
  <c r="P20" i="4"/>
  <c r="P21" i="4"/>
  <c r="P22" i="4"/>
  <c r="P10" i="4"/>
  <c r="N11" i="4"/>
  <c r="N12" i="4"/>
  <c r="N13" i="4"/>
  <c r="N14" i="4"/>
  <c r="N15" i="4"/>
  <c r="N16" i="4"/>
  <c r="N17" i="4"/>
  <c r="N18" i="4"/>
  <c r="N19" i="4"/>
  <c r="N20" i="4"/>
  <c r="N21" i="4"/>
  <c r="N22" i="4"/>
  <c r="N10" i="4"/>
  <c r="L11" i="4"/>
  <c r="L12" i="4"/>
  <c r="L13" i="4"/>
  <c r="L14" i="4"/>
  <c r="L15" i="4"/>
  <c r="L16" i="4"/>
  <c r="L17" i="4"/>
  <c r="L18" i="4"/>
  <c r="L19" i="4"/>
  <c r="L20" i="4"/>
  <c r="L21" i="4"/>
  <c r="L22" i="4"/>
  <c r="L10" i="4"/>
  <c r="K11" i="4"/>
  <c r="K12" i="4"/>
  <c r="K13" i="4"/>
  <c r="K14" i="4"/>
  <c r="K15" i="4"/>
  <c r="K16" i="4"/>
  <c r="K17" i="4"/>
  <c r="K18" i="4"/>
  <c r="K19" i="4"/>
  <c r="K20" i="4"/>
  <c r="K21" i="4"/>
  <c r="K22" i="4"/>
  <c r="K10" i="4"/>
  <c r="J11" i="4"/>
  <c r="J12" i="4"/>
  <c r="J13" i="4"/>
  <c r="J14" i="4"/>
  <c r="J15" i="4"/>
  <c r="J16" i="4"/>
  <c r="J17" i="4"/>
  <c r="J18" i="4"/>
  <c r="J19" i="4"/>
  <c r="J20" i="4"/>
  <c r="J21" i="4"/>
  <c r="J22" i="4"/>
  <c r="J10" i="4"/>
  <c r="F11" i="4"/>
  <c r="F12" i="4"/>
  <c r="F13" i="4"/>
  <c r="F14" i="4"/>
  <c r="F15" i="4"/>
  <c r="F16" i="4"/>
  <c r="F17" i="4"/>
  <c r="F18" i="4"/>
  <c r="F19" i="4"/>
  <c r="F20" i="4"/>
  <c r="F21" i="4"/>
  <c r="F22" i="4"/>
  <c r="F10" i="4"/>
  <c r="E7" i="4"/>
  <c r="F7" i="4"/>
  <c r="G7" i="4"/>
  <c r="H7" i="4"/>
  <c r="D7" i="4"/>
  <c r="E4" i="4"/>
  <c r="F4" i="4"/>
  <c r="G4" i="4"/>
  <c r="H4" i="4"/>
  <c r="D4" i="4"/>
  <c r="P23" i="4" l="1"/>
  <c r="N23" i="4"/>
  <c r="K4" i="1"/>
  <c r="K5" i="1"/>
  <c r="K6" i="1"/>
  <c r="K7" i="1"/>
  <c r="K8" i="1"/>
  <c r="K9" i="1"/>
  <c r="K3" i="1"/>
  <c r="J5" i="1"/>
  <c r="K10" i="1" l="1"/>
  <c r="C4" i="1" l="1"/>
  <c r="C5" i="1" s="1"/>
  <c r="C6" i="1" s="1"/>
  <c r="C7" i="1" s="1"/>
  <c r="C8" i="1" s="1"/>
  <c r="C9" i="1" s="1"/>
  <c r="B4" i="1"/>
  <c r="B5" i="1" s="1"/>
  <c r="B6" i="1" s="1"/>
  <c r="B7" i="1" s="1"/>
  <c r="B8" i="1" s="1"/>
  <c r="B9" i="1" s="1"/>
  <c r="R35" i="3" l="1"/>
  <c r="B27" i="3" l="1" a="1"/>
  <c r="C27" i="3" s="1"/>
  <c r="B27" i="3"/>
  <c r="F27" i="3"/>
  <c r="C28" i="3"/>
  <c r="G28" i="3"/>
  <c r="D29" i="3"/>
  <c r="H29" i="3"/>
  <c r="J53" i="3" a="1"/>
  <c r="K53" i="3" s="1"/>
  <c r="E54" i="3"/>
  <c r="D85" i="3"/>
  <c r="D86" i="3"/>
  <c r="E86" i="3" s="1"/>
  <c r="D87" i="3"/>
  <c r="E87" i="3" s="1"/>
  <c r="D88" i="3"/>
  <c r="D89" i="3"/>
  <c r="D84" i="3"/>
  <c r="H77" i="3"/>
  <c r="H78" i="3"/>
  <c r="K78" i="3" s="1"/>
  <c r="H79" i="3"/>
  <c r="K79" i="3" s="1"/>
  <c r="H80" i="3"/>
  <c r="H81" i="3"/>
  <c r="H76" i="3"/>
  <c r="K76" i="3" s="1"/>
  <c r="E76" i="3"/>
  <c r="K81" i="3"/>
  <c r="K80" i="3"/>
  <c r="K77" i="3"/>
  <c r="E89" i="3"/>
  <c r="E88" i="3"/>
  <c r="E85" i="3"/>
  <c r="E84" i="3"/>
  <c r="U35" i="3"/>
  <c r="F45" i="3"/>
  <c r="F46" i="3"/>
  <c r="F47" i="3"/>
  <c r="F48" i="3"/>
  <c r="F49" i="3"/>
  <c r="F44" i="3"/>
  <c r="X36" i="3"/>
  <c r="X37" i="3"/>
  <c r="X38" i="3"/>
  <c r="X39" i="3"/>
  <c r="X40" i="3"/>
  <c r="X35" i="3"/>
  <c r="U36" i="3"/>
  <c r="U37" i="3"/>
  <c r="U38" i="3"/>
  <c r="U39" i="3"/>
  <c r="U40" i="3"/>
  <c r="I44" i="3"/>
  <c r="I45" i="3"/>
  <c r="I46" i="3"/>
  <c r="I47" i="3"/>
  <c r="I48" i="3"/>
  <c r="I49" i="3"/>
  <c r="F60" i="3"/>
  <c r="F59" i="3"/>
  <c r="G59" i="3"/>
  <c r="G58" i="3"/>
  <c r="F58" i="3"/>
  <c r="E58" i="3"/>
  <c r="G57" i="3"/>
  <c r="F57" i="3"/>
  <c r="E57" i="3"/>
  <c r="G56" i="3"/>
  <c r="F56" i="3"/>
  <c r="E56" i="3"/>
  <c r="G55" i="3"/>
  <c r="F55" i="3"/>
  <c r="E55" i="3"/>
  <c r="G54" i="3"/>
  <c r="F54" i="3"/>
  <c r="G32" i="3" l="1"/>
  <c r="C32" i="3"/>
  <c r="F31" i="3"/>
  <c r="B31" i="3"/>
  <c r="E30" i="3"/>
  <c r="F32" i="3"/>
  <c r="B32" i="3"/>
  <c r="E31" i="3"/>
  <c r="H30" i="3"/>
  <c r="D30" i="3"/>
  <c r="G29" i="3"/>
  <c r="C29" i="3"/>
  <c r="F28" i="3"/>
  <c r="B28" i="3"/>
  <c r="E27" i="3"/>
  <c r="E32" i="3"/>
  <c r="H31" i="3"/>
  <c r="D31" i="3"/>
  <c r="G30" i="3"/>
  <c r="C30" i="3"/>
  <c r="F29" i="3"/>
  <c r="B29" i="3"/>
  <c r="E28" i="3"/>
  <c r="H27" i="3"/>
  <c r="D27" i="3"/>
  <c r="H32" i="3"/>
  <c r="D32" i="3"/>
  <c r="G31" i="3"/>
  <c r="C31" i="3"/>
  <c r="F30" i="3"/>
  <c r="B30" i="3"/>
  <c r="E29" i="3"/>
  <c r="H28" i="3"/>
  <c r="D28" i="3"/>
  <c r="G27" i="3"/>
  <c r="N58" i="3"/>
  <c r="J58" i="3"/>
  <c r="M57" i="3"/>
  <c r="P56" i="3"/>
  <c r="L56" i="3"/>
  <c r="O55" i="3"/>
  <c r="K55" i="3"/>
  <c r="N54" i="3"/>
  <c r="J54" i="3"/>
  <c r="M53" i="3"/>
  <c r="M58" i="3"/>
  <c r="P57" i="3"/>
  <c r="L57" i="3"/>
  <c r="O56" i="3"/>
  <c r="K56" i="3"/>
  <c r="N55" i="3"/>
  <c r="J55" i="3"/>
  <c r="M54" i="3"/>
  <c r="P53" i="3"/>
  <c r="L53" i="3"/>
  <c r="O58" i="3"/>
  <c r="K58" i="3"/>
  <c r="N57" i="3"/>
  <c r="J57" i="3"/>
  <c r="M56" i="3"/>
  <c r="P55" i="3"/>
  <c r="L55" i="3"/>
  <c r="O54" i="3"/>
  <c r="K54" i="3"/>
  <c r="N53" i="3"/>
  <c r="J53" i="3"/>
  <c r="P58" i="3"/>
  <c r="L58" i="3"/>
  <c r="O57" i="3"/>
  <c r="K57" i="3"/>
  <c r="N56" i="3"/>
  <c r="J56" i="3"/>
  <c r="M55" i="3"/>
  <c r="P54" i="3"/>
  <c r="L54" i="3"/>
  <c r="O53" i="3"/>
  <c r="E59" i="3"/>
  <c r="F3" i="3"/>
  <c r="F4" i="3"/>
  <c r="F5" i="3"/>
  <c r="F6" i="3"/>
  <c r="F7" i="3"/>
  <c r="F8" i="3"/>
  <c r="F2" i="3"/>
  <c r="B69" i="3" l="1" a="1"/>
  <c r="B62" i="3" a="1"/>
  <c r="G60" i="3"/>
  <c r="E60" i="3"/>
  <c r="K35" i="3" a="1"/>
  <c r="K37" i="3" s="1"/>
  <c r="B70" i="3" l="1"/>
  <c r="B71" i="3"/>
  <c r="B73" i="3"/>
  <c r="B74" i="3"/>
  <c r="B69" i="3"/>
  <c r="B72" i="3"/>
  <c r="B62" i="3"/>
  <c r="G65" i="3"/>
  <c r="G66" i="3"/>
  <c r="F64" i="3"/>
  <c r="G67" i="3"/>
  <c r="C65" i="3"/>
  <c r="E62" i="3"/>
  <c r="F65" i="3"/>
  <c r="B63" i="3"/>
  <c r="C66" i="3"/>
  <c r="E63" i="3"/>
  <c r="F66" i="3"/>
  <c r="B64" i="3"/>
  <c r="E66" i="3"/>
  <c r="B67" i="3"/>
  <c r="E67" i="3"/>
  <c r="C62" i="3"/>
  <c r="F62" i="3"/>
  <c r="D66" i="3"/>
  <c r="C64" i="3"/>
  <c r="C67" i="3"/>
  <c r="E64" i="3"/>
  <c r="F67" i="3"/>
  <c r="B65" i="3"/>
  <c r="D62" i="3"/>
  <c r="E65" i="3"/>
  <c r="G62" i="3"/>
  <c r="B66" i="3"/>
  <c r="D63" i="3"/>
  <c r="G63" i="3"/>
  <c r="D64" i="3"/>
  <c r="G64" i="3"/>
  <c r="D65" i="3"/>
  <c r="C63" i="3"/>
  <c r="F63" i="3"/>
  <c r="D67" i="3"/>
  <c r="E48" i="3"/>
  <c r="K40" i="3"/>
  <c r="K36" i="3"/>
  <c r="K39" i="3"/>
  <c r="K35" i="3"/>
  <c r="K38" i="3"/>
  <c r="E45" i="3"/>
  <c r="E46" i="3"/>
  <c r="E47" i="3"/>
  <c r="E49" i="3"/>
  <c r="E44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F23" i="3"/>
  <c r="F24" i="3"/>
  <c r="C12" i="3"/>
  <c r="C23" i="3" s="1"/>
  <c r="J62" i="3" l="1" a="1"/>
  <c r="G23" i="3"/>
  <c r="E23" i="3"/>
  <c r="C24" i="3"/>
  <c r="C15" i="3"/>
  <c r="D15" i="3"/>
  <c r="E15" i="3"/>
  <c r="B15" i="3"/>
  <c r="D12" i="3"/>
  <c r="B12" i="3"/>
  <c r="M62" i="3" l="1"/>
  <c r="M66" i="3"/>
  <c r="L66" i="3"/>
  <c r="N63" i="3"/>
  <c r="O66" i="3"/>
  <c r="K64" i="3"/>
  <c r="L67" i="3"/>
  <c r="J62" i="3"/>
  <c r="N65" i="3"/>
  <c r="J63" i="3"/>
  <c r="K66" i="3"/>
  <c r="M63" i="3"/>
  <c r="N66" i="3"/>
  <c r="J64" i="3"/>
  <c r="O67" i="3"/>
  <c r="K65" i="3"/>
  <c r="N62" i="3"/>
  <c r="N64" i="3"/>
  <c r="K63" i="3"/>
  <c r="N67" i="3"/>
  <c r="J65" i="3"/>
  <c r="L62" i="3"/>
  <c r="M65" i="3"/>
  <c r="O62" i="3"/>
  <c r="J66" i="3"/>
  <c r="L63" i="3"/>
  <c r="K67" i="3"/>
  <c r="M64" i="3"/>
  <c r="J67" i="3"/>
  <c r="L64" i="3"/>
  <c r="M67" i="3"/>
  <c r="O64" i="3"/>
  <c r="K62" i="3"/>
  <c r="L65" i="3"/>
  <c r="O63" i="3"/>
  <c r="O65" i="3"/>
  <c r="K27" i="3" a="1"/>
  <c r="G24" i="3"/>
  <c r="E24" i="3"/>
  <c r="B20" i="2"/>
  <c r="J4" i="2"/>
  <c r="C15" i="2"/>
  <c r="C14" i="2"/>
  <c r="D14" i="2"/>
  <c r="E14" i="2"/>
  <c r="F14" i="2"/>
  <c r="G14" i="2"/>
  <c r="H14" i="2"/>
  <c r="I14" i="2"/>
  <c r="B14" i="2"/>
  <c r="C10" i="2"/>
  <c r="D10" i="2"/>
  <c r="E10" i="2"/>
  <c r="F10" i="2"/>
  <c r="G10" i="2"/>
  <c r="H10" i="2"/>
  <c r="I10" i="2"/>
  <c r="B10" i="2"/>
  <c r="C9" i="2"/>
  <c r="D9" i="2"/>
  <c r="E9" i="2"/>
  <c r="F9" i="2"/>
  <c r="G9" i="2"/>
  <c r="H9" i="2"/>
  <c r="I9" i="2"/>
  <c r="B9" i="2"/>
  <c r="C8" i="2"/>
  <c r="D8" i="2"/>
  <c r="E8" i="2"/>
  <c r="F8" i="2"/>
  <c r="G8" i="2"/>
  <c r="H8" i="2"/>
  <c r="I8" i="2"/>
  <c r="B8" i="2"/>
  <c r="C7" i="2"/>
  <c r="C16" i="2" s="1"/>
  <c r="D7" i="2"/>
  <c r="D16" i="2" s="1"/>
  <c r="E7" i="2"/>
  <c r="E16" i="2" s="1"/>
  <c r="F7" i="2"/>
  <c r="F16" i="2" s="1"/>
  <c r="G7" i="2"/>
  <c r="G16" i="2" s="1"/>
  <c r="H7" i="2"/>
  <c r="H16" i="2" s="1"/>
  <c r="I7" i="2"/>
  <c r="I16" i="2" s="1"/>
  <c r="B7" i="2"/>
  <c r="C6" i="2"/>
  <c r="D6" i="2"/>
  <c r="D15" i="2" s="1"/>
  <c r="E6" i="2"/>
  <c r="E15" i="2" s="1"/>
  <c r="F6" i="2"/>
  <c r="F15" i="2" s="1"/>
  <c r="G6" i="2"/>
  <c r="G15" i="2" s="1"/>
  <c r="H6" i="2"/>
  <c r="H15" i="2" s="1"/>
  <c r="I6" i="2"/>
  <c r="I15" i="2" s="1"/>
  <c r="B6" i="2"/>
  <c r="C22" i="2" l="1"/>
  <c r="A22" i="2"/>
  <c r="A23" i="2"/>
  <c r="D22" i="2"/>
  <c r="D23" i="2"/>
  <c r="C20" i="2"/>
  <c r="A21" i="2"/>
  <c r="B15" i="2"/>
  <c r="B16" i="2"/>
  <c r="B76" i="3" a="1"/>
  <c r="L27" i="3"/>
  <c r="O30" i="3"/>
  <c r="K28" i="3"/>
  <c r="K31" i="3"/>
  <c r="M28" i="3"/>
  <c r="L32" i="3"/>
  <c r="N29" i="3"/>
  <c r="N32" i="3"/>
  <c r="P29" i="3"/>
  <c r="O32" i="3"/>
  <c r="K30" i="3"/>
  <c r="M27" i="3"/>
  <c r="M30" i="3"/>
  <c r="O27" i="3"/>
  <c r="N31" i="3"/>
  <c r="P28" i="3"/>
  <c r="P31" i="3"/>
  <c r="L29" i="3"/>
  <c r="K32" i="3"/>
  <c r="M29" i="3"/>
  <c r="M32" i="3"/>
  <c r="O29" i="3"/>
  <c r="K27" i="3"/>
  <c r="P30" i="3"/>
  <c r="L28" i="3"/>
  <c r="L31" i="3"/>
  <c r="N28" i="3"/>
  <c r="M31" i="3"/>
  <c r="O28" i="3"/>
  <c r="O31" i="3"/>
  <c r="K29" i="3"/>
  <c r="P32" i="3"/>
  <c r="L30" i="3"/>
  <c r="N27" i="3"/>
  <c r="N30" i="3"/>
  <c r="P27" i="3"/>
  <c r="F10" i="1"/>
  <c r="D4" i="1"/>
  <c r="D5" i="1"/>
  <c r="D6" i="1"/>
  <c r="D7" i="1"/>
  <c r="D8" i="1"/>
  <c r="D9" i="1"/>
  <c r="D3" i="1"/>
  <c r="C23" i="2" l="1"/>
  <c r="B23" i="2"/>
  <c r="D21" i="2"/>
  <c r="B21" i="2"/>
  <c r="B22" i="2"/>
  <c r="C21" i="2"/>
  <c r="D20" i="2"/>
  <c r="R27" i="3" a="1"/>
  <c r="U32" i="3" s="1"/>
  <c r="B76" i="3"/>
  <c r="B84" i="3" s="1"/>
  <c r="B77" i="3"/>
  <c r="B85" i="3" s="1"/>
  <c r="B79" i="3"/>
  <c r="B87" i="3" s="1"/>
  <c r="B80" i="3"/>
  <c r="B88" i="3" s="1"/>
  <c r="B78" i="3"/>
  <c r="B86" i="3" s="1"/>
  <c r="B81" i="3"/>
  <c r="B89" i="3" s="1"/>
  <c r="U30" i="3" l="1"/>
  <c r="U28" i="3"/>
  <c r="V29" i="3"/>
  <c r="W32" i="3"/>
  <c r="V27" i="3"/>
  <c r="W30" i="3"/>
  <c r="R30" i="3"/>
  <c r="W28" i="3"/>
  <c r="T27" i="3"/>
  <c r="V32" i="3"/>
  <c r="S31" i="3"/>
  <c r="T32" i="3"/>
  <c r="S29" i="3"/>
  <c r="T30" i="3"/>
  <c r="S27" i="3"/>
  <c r="R27" i="3"/>
  <c r="T28" i="3"/>
  <c r="U31" i="3"/>
  <c r="V30" i="3"/>
  <c r="U29" i="3"/>
  <c r="R28" i="3"/>
  <c r="U27" i="3"/>
  <c r="W31" i="3"/>
  <c r="T29" i="3"/>
  <c r="W29" i="3"/>
  <c r="T31" i="3"/>
  <c r="V31" i="3"/>
  <c r="R31" i="3"/>
  <c r="W27" i="3"/>
  <c r="R29" i="3"/>
  <c r="S32" i="3"/>
  <c r="R32" i="3"/>
  <c r="S30" i="3"/>
  <c r="V28" i="3"/>
  <c r="S28" i="3"/>
  <c r="O35" i="3" l="1" a="1"/>
  <c r="O36" i="3" l="1"/>
  <c r="O39" i="3"/>
  <c r="O40" i="3"/>
  <c r="O38" i="3"/>
  <c r="O37" i="3"/>
  <c r="O35" i="3"/>
</calcChain>
</file>

<file path=xl/sharedStrings.xml><?xml version="1.0" encoding="utf-8"?>
<sst xmlns="http://schemas.openxmlformats.org/spreadsheetml/2006/main" count="67" uniqueCount="46">
  <si>
    <t>Khoảng giá trị, mm</t>
  </si>
  <si>
    <t>Phân bố số liệu</t>
  </si>
  <si>
    <t>Tần số</t>
  </si>
  <si>
    <t xml:space="preserve"> (f)</t>
  </si>
  <si>
    <t>//</t>
  </si>
  <si>
    <t>Tổng cộng</t>
  </si>
  <si>
    <t>u*</t>
  </si>
  <si>
    <t>x*
(mm)</t>
  </si>
  <si>
    <t>STT</t>
  </si>
  <si>
    <t>/</t>
  </si>
  <si>
    <t>N</t>
  </si>
  <si>
    <t>Σ</t>
  </si>
  <si>
    <t>Góc cắt(X1)</t>
  </si>
  <si>
    <t>Góc sau(X2)</t>
  </si>
  <si>
    <t>i</t>
  </si>
  <si>
    <t>Xt</t>
  </si>
  <si>
    <t>Xt.X</t>
  </si>
  <si>
    <t>(Xt.X)-1</t>
  </si>
  <si>
    <t>X1(0)</t>
  </si>
  <si>
    <t>^1</t>
  </si>
  <si>
    <t>x1</t>
  </si>
  <si>
    <t>x2</t>
  </si>
  <si>
    <t>B</t>
  </si>
  <si>
    <t>s2{y}</t>
  </si>
  <si>
    <t>s2{b}</t>
  </si>
  <si>
    <t>s{b}</t>
  </si>
  <si>
    <t>Xt.Y</t>
  </si>
  <si>
    <t xml:space="preserve">///// ///// </t>
  </si>
  <si>
    <t>///// ///// ///// ///</t>
  </si>
  <si>
    <t>///// ///// ///// /</t>
  </si>
  <si>
    <t>///// /</t>
  </si>
  <si>
    <t>///// ///// ///// ///// ///// //</t>
  </si>
  <si>
    <t>Tần số
tích lũy</t>
  </si>
  <si>
    <t>Xi</t>
  </si>
  <si>
    <t>xi</t>
  </si>
  <si>
    <t>X2</t>
  </si>
  <si>
    <t>X1</t>
  </si>
  <si>
    <t>y</t>
  </si>
  <si>
    <t>x1.x2</t>
  </si>
  <si>
    <t>(x1)2</t>
  </si>
  <si>
    <t>(x2)2</t>
  </si>
  <si>
    <t>(x1)2.y</t>
  </si>
  <si>
    <t>(x2)y</t>
  </si>
  <si>
    <t>x1.y</t>
  </si>
  <si>
    <t>x2.y</t>
  </si>
  <si>
    <t>x1.x2.y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</si>
</sst>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0"/>
  </numFmts>
  <fonts count="8" x14ac:knownFonts="1">
    <font>
      <sz val="11"/>
      <color theme="1"/>
      <name val="Calibri"/>
      <family val="2"/>
      <charset val="163"/>
      <scheme val="minor"/>
    </font>
    <font>
      <sz val="13"/>
      <color theme="1"/>
      <name val="Calibri Light"/>
      <family val="1"/>
      <charset val="163"/>
      <scheme val="major"/>
    </font>
    <font>
      <b/>
      <sz val="13"/>
      <color theme="1"/>
      <name val="Calibri Light"/>
      <family val="1"/>
      <charset val="163"/>
      <scheme val="major"/>
    </font>
    <font>
      <sz val="13"/>
      <color theme="1"/>
      <name val="Calibri"/>
      <family val="2"/>
      <charset val="163"/>
      <scheme val="minor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2" fontId="1" fillId="0" borderId="0" xfId="0" applyNumberFormat="1" applyFont="1"/>
    <xf numFmtId="164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0" xfId="0" applyNumberFormat="1" applyFont="1"/>
    <xf numFmtId="0" fontId="3" fillId="0" borderId="0" xfId="0" applyFont="1"/>
    <xf numFmtId="165" fontId="3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19049</xdr:colOff>
      <xdr:row>0</xdr:row>
      <xdr:rowOff>133350</xdr:rowOff>
    </xdr:from>
    <xdr:ext cx="876301" cy="1740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6886574" y="133350"/>
              <a:ext cx="876301" cy="1740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𝑓𝑖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(</m:t>
                        </m:r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∗</m:t>
                            </m:r>
                          </m:sup>
                        </m:s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− </m:t>
                        </m:r>
                        <m:acc>
                          <m:accPr>
                            <m:chr m:val="̅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 )</m:t>
                            </m:r>
                          </m:e>
                        </m:acc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6886574" y="133350"/>
              <a:ext cx="876301" cy="1740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vi-VN" sz="1100" i="0">
                  <a:latin typeface="Cambria Math" panose="02040503050406030204" pitchFamily="18" charset="0"/>
                </a:rPr>
                <a:t>〖</a:t>
              </a:r>
              <a:r>
                <a:rPr lang="en-US" sz="1100" b="0" i="0">
                  <a:latin typeface="Cambria Math" panose="02040503050406030204" pitchFamily="18" charset="0"/>
                </a:rPr>
                <a:t>𝑓𝑖 (𝑢^∗  − (𝑢 )) ̅  </a:t>
              </a:r>
              <a:r>
                <a:rPr lang="vi-VN" sz="1100" b="0" i="0">
                  <a:latin typeface="Cambria Math" panose="02040503050406030204" pitchFamily="18" charset="0"/>
                </a:rPr>
                <a:t>〗^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9</xdr:col>
      <xdr:colOff>38101</xdr:colOff>
      <xdr:row>0</xdr:row>
      <xdr:rowOff>123825</xdr:rowOff>
    </xdr:from>
    <xdr:ext cx="685800" cy="17408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6153151" y="123825"/>
              <a:ext cx="685800" cy="17408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(</m:t>
                        </m:r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∗</m:t>
                            </m:r>
                          </m:sup>
                        </m:s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− </m:t>
                        </m:r>
                        <m:acc>
                          <m:accPr>
                            <m:chr m:val="̅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 )</m:t>
                            </m:r>
                          </m:e>
                        </m:acc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2 </m:t>
                        </m:r>
                      </m:sup>
                    </m:sSup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6153151" y="123825"/>
              <a:ext cx="685800" cy="17408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vi-VN" sz="1100" i="0">
                  <a:latin typeface="Cambria Math" panose="02040503050406030204" pitchFamily="18" charset="0"/>
                </a:rPr>
                <a:t>〖</a:t>
              </a:r>
              <a:r>
                <a:rPr lang="en-US" sz="1100" b="0" i="0">
                  <a:latin typeface="Cambria Math" panose="02040503050406030204" pitchFamily="18" charset="0"/>
                </a:rPr>
                <a:t>(𝑢^∗  − (𝑢 )) ̅  </a:t>
              </a:r>
              <a:r>
                <a:rPr lang="vi-VN" sz="1100" b="0" i="0">
                  <a:latin typeface="Cambria Math" panose="02040503050406030204" pitchFamily="18" charset="0"/>
                </a:rPr>
                <a:t>〗^(</a:t>
              </a:r>
              <a:r>
                <a:rPr lang="en-US" sz="1100" b="0" i="0">
                  <a:latin typeface="Cambria Math" panose="02040503050406030204" pitchFamily="18" charset="0"/>
                </a:rPr>
                <a:t>2 </a:t>
              </a:r>
              <a:r>
                <a:rPr lang="vi-VN" sz="1100" b="0" i="0">
                  <a:latin typeface="Cambria Math" panose="02040503050406030204" pitchFamily="18" charset="0"/>
                </a:rPr>
                <a:t>)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8</xdr:col>
      <xdr:colOff>1</xdr:colOff>
      <xdr:row>0</xdr:row>
      <xdr:rowOff>123826</xdr:rowOff>
    </xdr:from>
    <xdr:ext cx="647700" cy="17408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5457826" y="123826"/>
              <a:ext cx="647700" cy="17408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(</m:t>
                        </m:r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∗</m:t>
                            </m:r>
                          </m:sup>
                        </m:s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− </m:t>
                        </m:r>
                        <m:acc>
                          <m:accPr>
                            <m:chr m:val="̅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 )</m:t>
                            </m:r>
                          </m:e>
                        </m:acc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</m:sup>
                    </m:sSup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5457826" y="123826"/>
              <a:ext cx="647700" cy="17408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vi-VN" sz="1100" i="0">
                  <a:latin typeface="Cambria Math" panose="02040503050406030204" pitchFamily="18" charset="0"/>
                </a:rPr>
                <a:t>〖</a:t>
              </a:r>
              <a:r>
                <a:rPr lang="en-US" sz="1100" b="0" i="0">
                  <a:latin typeface="Cambria Math" panose="02040503050406030204" pitchFamily="18" charset="0"/>
                </a:rPr>
                <a:t> (𝑢^∗  − (𝑢 )) ̅  </a:t>
              </a:r>
              <a:r>
                <a:rPr lang="vi-VN" sz="1100" b="0" i="0">
                  <a:latin typeface="Cambria Math" panose="02040503050406030204" pitchFamily="18" charset="0"/>
                </a:rPr>
                <a:t>〗^</a:t>
              </a:r>
              <a:r>
                <a:rPr lang="en-US" sz="1100" b="0" i="0">
                  <a:latin typeface="Cambria Math" panose="02040503050406030204" pitchFamily="18" charset="0"/>
                </a:rPr>
                <a:t> </a:t>
              </a:r>
              <a:endParaRPr lang="vi-VN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3</xdr:row>
      <xdr:rowOff>204787</xdr:rowOff>
    </xdr:from>
    <xdr:ext cx="65" cy="162224"/>
    <xdr:sp macro="" textlink="">
      <xdr:nvSpPr>
        <xdr:cNvPr id="2" name="TextBox 1"/>
        <xdr:cNvSpPr txBox="1"/>
      </xdr:nvSpPr>
      <xdr:spPr>
        <a:xfrm>
          <a:off x="180975" y="833437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vi-VN" sz="1100"/>
        </a:p>
      </xdr:txBody>
    </xdr:sp>
    <xdr:clientData/>
  </xdr:oneCellAnchor>
  <xdr:oneCellAnchor>
    <xdr:from>
      <xdr:col>0</xdr:col>
      <xdr:colOff>161925</xdr:colOff>
      <xdr:row>4</xdr:row>
      <xdr:rowOff>23812</xdr:rowOff>
    </xdr:from>
    <xdr:ext cx="226922" cy="1828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161925" y="862012"/>
              <a:ext cx="226922" cy="1828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161925" y="862012"/>
              <a:ext cx="226922" cy="1828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161925</xdr:colOff>
      <xdr:row>5</xdr:row>
      <xdr:rowOff>14287</xdr:rowOff>
    </xdr:from>
    <xdr:ext cx="226922" cy="19761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161925" y="1062037"/>
              <a:ext cx="226922" cy="19761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61925" y="1062037"/>
              <a:ext cx="226922" cy="19761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</a:t>
              </a:r>
              <a:r>
                <a:rPr lang="vi-VN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161925</xdr:colOff>
      <xdr:row>6</xdr:row>
      <xdr:rowOff>14287</xdr:rowOff>
    </xdr:from>
    <xdr:ext cx="226921" cy="1984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161925" y="1271587"/>
              <a:ext cx="226921" cy="1984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bSup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161925" y="1271587"/>
              <a:ext cx="226921" cy="1984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</a:t>
              </a:r>
              <a:r>
                <a:rPr lang="vi-VN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3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161925</xdr:colOff>
      <xdr:row>7</xdr:row>
      <xdr:rowOff>14287</xdr:rowOff>
    </xdr:from>
    <xdr:ext cx="226921" cy="19691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161925" y="1481137"/>
              <a:ext cx="226921" cy="1969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4</m:t>
                        </m:r>
                      </m:sup>
                    </m:sSubSup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161925" y="1481137"/>
              <a:ext cx="226921" cy="1969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</a:t>
              </a:r>
              <a:r>
                <a:rPr lang="vi-VN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4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161925</xdr:colOff>
      <xdr:row>8</xdr:row>
      <xdr:rowOff>14287</xdr:rowOff>
    </xdr:from>
    <xdr:ext cx="226921" cy="20108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161925" y="1690687"/>
              <a:ext cx="226921" cy="2010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5</m:t>
                        </m:r>
                      </m:sup>
                    </m:sSubSup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161925" y="1690687"/>
              <a:ext cx="226921" cy="2010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</a:t>
              </a:r>
              <a:r>
                <a:rPr lang="vi-VN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5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152400</xdr:colOff>
      <xdr:row>9</xdr:row>
      <xdr:rowOff>52387</xdr:rowOff>
    </xdr:from>
    <xdr:ext cx="226921" cy="198644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" name="TextBox 11"/>
            <xdr:cNvSpPr txBox="1"/>
          </xdr:nvSpPr>
          <xdr:spPr>
            <a:xfrm>
              <a:off x="152400" y="2338387"/>
              <a:ext cx="226921" cy="19864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6</m:t>
                        </m:r>
                      </m:sup>
                    </m:sSubSup>
                  </m:oMath>
                </m:oMathPara>
              </a14:m>
              <a:endParaRPr lang="vi-VN" sz="1100"/>
            </a:p>
          </xdr:txBody>
        </xdr:sp>
      </mc:Choice>
      <mc:Fallback>
        <xdr:sp macro="" textlink="">
          <xdr:nvSpPr>
            <xdr:cNvPr id="12" name="TextBox 11"/>
            <xdr:cNvSpPr txBox="1"/>
          </xdr:nvSpPr>
          <xdr:spPr>
            <a:xfrm>
              <a:off x="152400" y="2338387"/>
              <a:ext cx="226921" cy="19864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1𝑗^6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180975</xdr:colOff>
      <xdr:row>9</xdr:row>
      <xdr:rowOff>204787</xdr:rowOff>
    </xdr:from>
    <xdr:ext cx="65" cy="162224"/>
    <xdr:sp macro="" textlink="">
      <xdr:nvSpPr>
        <xdr:cNvPr id="15" name="TextBox 14"/>
        <xdr:cNvSpPr txBox="1"/>
      </xdr:nvSpPr>
      <xdr:spPr>
        <a:xfrm>
          <a:off x="180975" y="833437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vi-VN" sz="1100"/>
        </a:p>
      </xdr:txBody>
    </xdr:sp>
    <xdr:clientData/>
  </xdr:oneCellAnchor>
  <xdr:oneCellAnchor>
    <xdr:from>
      <xdr:col>0</xdr:col>
      <xdr:colOff>161925</xdr:colOff>
      <xdr:row>12</xdr:row>
      <xdr:rowOff>23812</xdr:rowOff>
    </xdr:from>
    <xdr:ext cx="163442" cy="1828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/>
            <xdr:cNvSpPr txBox="1"/>
          </xdr:nvSpPr>
          <xdr:spPr>
            <a:xfrm>
              <a:off x="161925" y="2119312"/>
              <a:ext cx="163442" cy="1828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16" name="TextBox 15"/>
            <xdr:cNvSpPr txBox="1"/>
          </xdr:nvSpPr>
          <xdr:spPr>
            <a:xfrm>
              <a:off x="161925" y="2119312"/>
              <a:ext cx="163442" cy="1828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𝑦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𝑗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104775</xdr:colOff>
      <xdr:row>13</xdr:row>
      <xdr:rowOff>9525</xdr:rowOff>
    </xdr:from>
    <xdr:ext cx="249620" cy="1828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/>
            <xdr:cNvSpPr txBox="1"/>
          </xdr:nvSpPr>
          <xdr:spPr>
            <a:xfrm>
              <a:off x="104775" y="2314575"/>
              <a:ext cx="249620" cy="1828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 </m:t>
                        </m:r>
                      </m:sub>
                    </m:sSub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18" name="TextBox 17"/>
            <xdr:cNvSpPr txBox="1"/>
          </xdr:nvSpPr>
          <xdr:spPr>
            <a:xfrm>
              <a:off x="104775" y="2314575"/>
              <a:ext cx="249620" cy="1828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_(</a:t>
              </a:r>
              <a:r>
                <a:rPr lang="en-US" sz="1100" b="0" i="0">
                  <a:latin typeface="Cambria Math" panose="02040503050406030204" pitchFamily="18" charset="0"/>
                </a:rPr>
                <a:t>1𝑗 </a:t>
              </a:r>
              <a:r>
                <a:rPr lang="vi-VN" sz="1100" b="0" i="0">
                  <a:latin typeface="Cambria Math" panose="02040503050406030204" pitchFamily="18" charset="0"/>
                </a:rPr>
                <a:t>)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304800</xdr:colOff>
      <xdr:row>13</xdr:row>
      <xdr:rowOff>19050</xdr:rowOff>
    </xdr:from>
    <xdr:ext cx="163442" cy="1828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/>
            <xdr:cNvSpPr txBox="1"/>
          </xdr:nvSpPr>
          <xdr:spPr>
            <a:xfrm>
              <a:off x="304800" y="2324100"/>
              <a:ext cx="163442" cy="1828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</m:sSub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20" name="TextBox 19"/>
            <xdr:cNvSpPr txBox="1"/>
          </xdr:nvSpPr>
          <xdr:spPr>
            <a:xfrm>
              <a:off x="304800" y="2324100"/>
              <a:ext cx="163442" cy="1828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𝑦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𝑗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95250</xdr:colOff>
      <xdr:row>14</xdr:row>
      <xdr:rowOff>0</xdr:rowOff>
    </xdr:from>
    <xdr:ext cx="343877" cy="19761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TextBox 20"/>
            <xdr:cNvSpPr txBox="1"/>
          </xdr:nvSpPr>
          <xdr:spPr>
            <a:xfrm>
              <a:off x="95250" y="2514600"/>
              <a:ext cx="343877" cy="19761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vi-VN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1</m:t>
                      </m:r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𝑗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bSup>
                </m:oMath>
              </a14:m>
              <a:r>
                <a:rPr lang="en-US" sz="1100"/>
                <a:t> </a:t>
              </a:r>
              <a14:m>
                <m:oMath xmlns:m="http://schemas.openxmlformats.org/officeDocument/2006/math">
                  <m:sSub>
                    <m:sSub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𝑦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𝑗</m:t>
                      </m:r>
                    </m:sub>
                  </m:sSub>
                </m:oMath>
              </a14:m>
              <a:endParaRPr lang="vi-VN" sz="1100"/>
            </a:p>
          </xdr:txBody>
        </xdr:sp>
      </mc:Choice>
      <mc:Fallback xmlns="">
        <xdr:sp macro="" textlink="">
          <xdr:nvSpPr>
            <xdr:cNvPr id="21" name="TextBox 20"/>
            <xdr:cNvSpPr txBox="1"/>
          </xdr:nvSpPr>
          <xdr:spPr>
            <a:xfrm>
              <a:off x="95250" y="2514600"/>
              <a:ext cx="343877" cy="19761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</a:t>
              </a:r>
              <a:r>
                <a:rPr lang="vi-VN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2</a:t>
              </a:r>
              <a:r>
                <a:rPr lang="en-US" sz="1100"/>
                <a:t> </a:t>
              </a:r>
              <a:r>
                <a:rPr lang="en-US" sz="1100" b="0" i="0">
                  <a:latin typeface="Cambria Math" panose="02040503050406030204" pitchFamily="18" charset="0"/>
                </a:rPr>
                <a:t>𝑦_𝑗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142875</xdr:colOff>
      <xdr:row>15</xdr:row>
      <xdr:rowOff>9525</xdr:rowOff>
    </xdr:from>
    <xdr:ext cx="343877" cy="1984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/>
            <xdr:cNvSpPr txBox="1"/>
          </xdr:nvSpPr>
          <xdr:spPr>
            <a:xfrm>
              <a:off x="142875" y="2733675"/>
              <a:ext cx="343877" cy="1984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vi-VN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1</m:t>
                      </m:r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𝑗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3</m:t>
                      </m:r>
                    </m:sup>
                  </m:sSubSup>
                </m:oMath>
              </a14:m>
              <a:r>
                <a:rPr lang="en-US" sz="1100"/>
                <a:t> </a:t>
              </a:r>
              <a14:m>
                <m:oMath xmlns:m="http://schemas.openxmlformats.org/officeDocument/2006/math">
                  <m:sSub>
                    <m:sSub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𝑦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𝑗</m:t>
                      </m:r>
                    </m:sub>
                  </m:sSub>
                </m:oMath>
              </a14:m>
              <a:endParaRPr lang="vi-VN" sz="1100"/>
            </a:p>
          </xdr:txBody>
        </xdr:sp>
      </mc:Choice>
      <mc:Fallback xmlns="">
        <xdr:sp macro="" textlink="">
          <xdr:nvSpPr>
            <xdr:cNvPr id="23" name="TextBox 22"/>
            <xdr:cNvSpPr txBox="1"/>
          </xdr:nvSpPr>
          <xdr:spPr>
            <a:xfrm>
              <a:off x="142875" y="2733675"/>
              <a:ext cx="343877" cy="1984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</a:t>
              </a:r>
              <a:r>
                <a:rPr lang="vi-VN" sz="1100" b="0" i="0">
                  <a:latin typeface="Cambria Math" panose="02040503050406030204" pitchFamily="18" charset="0"/>
                </a:rPr>
                <a:t>^</a:t>
              </a:r>
              <a:r>
                <a:rPr lang="en-US" sz="1100" b="0" i="0">
                  <a:latin typeface="Cambria Math" panose="02040503050406030204" pitchFamily="18" charset="0"/>
                </a:rPr>
                <a:t>3</a:t>
              </a:r>
              <a:r>
                <a:rPr lang="en-US" sz="1100"/>
                <a:t> </a:t>
              </a:r>
              <a:r>
                <a:rPr lang="en-US" sz="1100" b="0" i="0">
                  <a:latin typeface="Cambria Math" panose="02040503050406030204" pitchFamily="18" charset="0"/>
                </a:rPr>
                <a:t>𝑦_𝑗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123825</xdr:colOff>
      <xdr:row>10</xdr:row>
      <xdr:rowOff>9525</xdr:rowOff>
    </xdr:from>
    <xdr:ext cx="226921" cy="19691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9" name="TextBox 18"/>
            <xdr:cNvSpPr txBox="1"/>
          </xdr:nvSpPr>
          <xdr:spPr>
            <a:xfrm>
              <a:off x="123825" y="2571750"/>
              <a:ext cx="226921" cy="1969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7</m:t>
                        </m:r>
                      </m:sup>
                    </m:sSubSup>
                  </m:oMath>
                </m:oMathPara>
              </a14:m>
              <a:endParaRPr lang="vi-VN" sz="1100"/>
            </a:p>
          </xdr:txBody>
        </xdr:sp>
      </mc:Choice>
      <mc:Fallback>
        <xdr:sp macro="" textlink="">
          <xdr:nvSpPr>
            <xdr:cNvPr id="19" name="TextBox 18"/>
            <xdr:cNvSpPr txBox="1"/>
          </xdr:nvSpPr>
          <xdr:spPr>
            <a:xfrm>
              <a:off x="123825" y="2571750"/>
              <a:ext cx="226921" cy="1969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1𝑗^7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142875</xdr:colOff>
      <xdr:row>11</xdr:row>
      <xdr:rowOff>28575</xdr:rowOff>
    </xdr:from>
    <xdr:ext cx="226921" cy="19877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4" name="TextBox 23"/>
            <xdr:cNvSpPr txBox="1"/>
          </xdr:nvSpPr>
          <xdr:spPr>
            <a:xfrm>
              <a:off x="142875" y="2867025"/>
              <a:ext cx="226921" cy="1987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𝑗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8</m:t>
                        </m:r>
                      </m:sup>
                    </m:sSubSup>
                  </m:oMath>
                </m:oMathPara>
              </a14:m>
              <a:endParaRPr lang="vi-VN" sz="1100"/>
            </a:p>
          </xdr:txBody>
        </xdr:sp>
      </mc:Choice>
      <mc:Fallback>
        <xdr:sp macro="" textlink="">
          <xdr:nvSpPr>
            <xdr:cNvPr id="24" name="TextBox 23"/>
            <xdr:cNvSpPr txBox="1"/>
          </xdr:nvSpPr>
          <xdr:spPr>
            <a:xfrm>
              <a:off x="142875" y="2867025"/>
              <a:ext cx="226921" cy="1987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1𝑗^8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0</xdr:col>
      <xdr:colOff>114300</xdr:colOff>
      <xdr:row>16</xdr:row>
      <xdr:rowOff>28575</xdr:rowOff>
    </xdr:from>
    <xdr:ext cx="343877" cy="19691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5" name="TextBox 24"/>
            <xdr:cNvSpPr txBox="1"/>
          </xdr:nvSpPr>
          <xdr:spPr>
            <a:xfrm>
              <a:off x="114300" y="4248150"/>
              <a:ext cx="343877" cy="1969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Sup>
                    <m:sSubSupPr>
                      <m:ctrlPr>
                        <a:rPr lang="vi-VN" sz="1100" i="1">
                          <a:latin typeface="Cambria Math" panose="02040503050406030204" pitchFamily="18" charset="0"/>
                        </a:rPr>
                      </m:ctrlPr>
                    </m:sSubSup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𝑥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1</m:t>
                      </m:r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𝑗</m:t>
                      </m:r>
                    </m:sub>
                    <m:sup>
                      <m:r>
                        <a:rPr lang="en-US" sz="1100" b="0" i="1">
                          <a:latin typeface="Cambria Math" panose="02040503050406030204" pitchFamily="18" charset="0"/>
                        </a:rPr>
                        <m:t>4</m:t>
                      </m:r>
                    </m:sup>
                  </m:sSubSup>
                </m:oMath>
              </a14:m>
              <a:r>
                <a:rPr lang="en-US" sz="1100"/>
                <a:t> </a:t>
              </a:r>
              <a14:m>
                <m:oMath xmlns:m="http://schemas.openxmlformats.org/officeDocument/2006/math">
                  <m:sSub>
                    <m:sSubPr>
                      <m:ctrlPr>
                        <a:rPr lang="en-US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𝑦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𝑗</m:t>
                      </m:r>
                    </m:sub>
                  </m:sSub>
                </m:oMath>
              </a14:m>
              <a:endParaRPr lang="vi-VN" sz="1100"/>
            </a:p>
          </xdr:txBody>
        </xdr:sp>
      </mc:Choice>
      <mc:Fallback>
        <xdr:sp macro="" textlink="">
          <xdr:nvSpPr>
            <xdr:cNvPr id="25" name="TextBox 24"/>
            <xdr:cNvSpPr txBox="1"/>
          </xdr:nvSpPr>
          <xdr:spPr>
            <a:xfrm>
              <a:off x="114300" y="4248150"/>
              <a:ext cx="343877" cy="1969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𝑥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1𝑗^4</a:t>
              </a:r>
              <a:r>
                <a:rPr lang="en-US" sz="1100"/>
                <a:t> </a:t>
              </a:r>
              <a:r>
                <a:rPr lang="en-US" sz="1100" b="0" i="0">
                  <a:latin typeface="Cambria Math" panose="02040503050406030204" pitchFamily="18" charset="0"/>
                </a:rPr>
                <a:t>𝑦_𝑗</a:t>
              </a:r>
              <a:endParaRPr lang="vi-VN" sz="11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276225</xdr:colOff>
      <xdr:row>0</xdr:row>
      <xdr:rowOff>100012</xdr:rowOff>
    </xdr:from>
    <xdr:ext cx="144462" cy="19922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2695575" y="100012"/>
              <a:ext cx="144462" cy="19922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vi-VN" sz="1300" b="1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300" b="1" i="0">
                            <a:latin typeface="Cambria Math" panose="02040503050406030204" pitchFamily="18" charset="0"/>
                          </a:rPr>
                          <m:t>𝐘</m:t>
                        </m:r>
                      </m:e>
                    </m:acc>
                  </m:oMath>
                </m:oMathPara>
              </a14:m>
              <a:endParaRPr lang="vi-VN" sz="1300" b="1" i="0">
                <a:latin typeface="+mj-lt"/>
              </a:endParaRPr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2695575" y="100012"/>
              <a:ext cx="144462" cy="19922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300" b="1" i="0">
                  <a:latin typeface="+mj-lt"/>
                </a:rPr>
                <a:t>𝐘</a:t>
              </a:r>
              <a:r>
                <a:rPr lang="vi-VN" sz="1300" b="1" i="0">
                  <a:latin typeface="+mj-lt"/>
                </a:rPr>
                <a:t> ̅</a:t>
              </a:r>
            </a:p>
          </xdr:txBody>
        </xdr:sp>
      </mc:Fallback>
    </mc:AlternateContent>
    <xdr:clientData/>
  </xdr:oneCellAnchor>
  <xdr:oneCellAnchor>
    <xdr:from>
      <xdr:col>4</xdr:col>
      <xdr:colOff>247650</xdr:colOff>
      <xdr:row>0</xdr:row>
      <xdr:rowOff>80962</xdr:rowOff>
    </xdr:from>
    <xdr:ext cx="177420" cy="20313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3352800" y="80962"/>
              <a:ext cx="177420" cy="20313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𝐬</m:t>
                        </m:r>
                      </m:e>
                      <m:sub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𝐣</m:t>
                        </m:r>
                      </m:sub>
                      <m:sup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3352800" y="80962"/>
              <a:ext cx="177420" cy="20313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1" i="0">
                  <a:latin typeface="Cambria Math" panose="02040503050406030204" pitchFamily="18" charset="0"/>
                </a:rPr>
                <a:t>𝐬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𝐣</a:t>
              </a:r>
              <a:r>
                <a:rPr lang="vi-VN" sz="1100" b="1" i="0">
                  <a:latin typeface="Cambria Math" panose="02040503050406030204" pitchFamily="18" charset="0"/>
                </a:rPr>
                <a:t>^</a:t>
              </a:r>
              <a:r>
                <a:rPr lang="en-US" sz="1100" b="1" i="0">
                  <a:latin typeface="Cambria Math" panose="02040503050406030204" pitchFamily="18" charset="0"/>
                </a:rPr>
                <a:t>𝟐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0</xdr:col>
      <xdr:colOff>133350</xdr:colOff>
      <xdr:row>10</xdr:row>
      <xdr:rowOff>33337</xdr:rowOff>
    </xdr:from>
    <xdr:ext cx="204287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133350" y="2233612"/>
              <a:ext cx="204287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𝐗</m:t>
                        </m:r>
                      </m:e>
                      <m:sub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𝟏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33350" y="2233612"/>
              <a:ext cx="204287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1" i="0">
                  <a:latin typeface="Cambria Math" panose="02040503050406030204" pitchFamily="18" charset="0"/>
                </a:rPr>
                <a:t>𝐗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𝟏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0</xdr:col>
      <xdr:colOff>152400</xdr:colOff>
      <xdr:row>11</xdr:row>
      <xdr:rowOff>38100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152400" y="244792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𝟏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152400" y="244792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𝟏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0</xdr:col>
      <xdr:colOff>133350</xdr:colOff>
      <xdr:row>13</xdr:row>
      <xdr:rowOff>33337</xdr:rowOff>
    </xdr:from>
    <xdr:ext cx="199414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/>
            <xdr:cNvSpPr txBox="1"/>
          </xdr:nvSpPr>
          <xdr:spPr>
            <a:xfrm>
              <a:off x="133350" y="2862262"/>
              <a:ext cx="199414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𝐗</m:t>
                        </m:r>
                      </m:e>
                      <m:sub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𝟐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133350" y="2862262"/>
              <a:ext cx="199414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1" i="0">
                  <a:latin typeface="Cambria Math" panose="02040503050406030204" pitchFamily="18" charset="0"/>
                </a:rPr>
                <a:t>𝐗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𝟐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0</xdr:col>
      <xdr:colOff>152400</xdr:colOff>
      <xdr:row>14</xdr:row>
      <xdr:rowOff>38100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152400" y="3076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𝟐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152400" y="3076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𝟐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1</xdr:col>
      <xdr:colOff>190500</xdr:colOff>
      <xdr:row>16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76200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𝟎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76200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𝟎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2</xdr:col>
      <xdr:colOff>180975</xdr:colOff>
      <xdr:row>16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/>
            <xdr:cNvSpPr txBox="1"/>
          </xdr:nvSpPr>
          <xdr:spPr>
            <a:xfrm>
              <a:off x="132397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𝟏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12" name="TextBox 11"/>
            <xdr:cNvSpPr txBox="1"/>
          </xdr:nvSpPr>
          <xdr:spPr>
            <a:xfrm>
              <a:off x="132397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𝟏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3</xdr:col>
      <xdr:colOff>180975</xdr:colOff>
      <xdr:row>16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/>
            <xdr:cNvSpPr txBox="1"/>
          </xdr:nvSpPr>
          <xdr:spPr>
            <a:xfrm>
              <a:off x="189547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189547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𝟐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4</xdr:col>
      <xdr:colOff>200025</xdr:colOff>
      <xdr:row>16</xdr:row>
      <xdr:rowOff>0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/>
            <xdr:cNvSpPr txBox="1"/>
          </xdr:nvSpPr>
          <xdr:spPr>
            <a:xfrm>
              <a:off x="2486025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𝟑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16" name="TextBox 15"/>
            <xdr:cNvSpPr txBox="1"/>
          </xdr:nvSpPr>
          <xdr:spPr>
            <a:xfrm>
              <a:off x="2486025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𝟑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5</xdr:col>
      <xdr:colOff>257175</xdr:colOff>
      <xdr:row>16</xdr:row>
      <xdr:rowOff>0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/>
            <xdr:cNvSpPr txBox="1"/>
          </xdr:nvSpPr>
          <xdr:spPr>
            <a:xfrm>
              <a:off x="3114675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𝟒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18" name="TextBox 17"/>
            <xdr:cNvSpPr txBox="1"/>
          </xdr:nvSpPr>
          <xdr:spPr>
            <a:xfrm>
              <a:off x="3114675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𝟒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6</xdr:col>
      <xdr:colOff>247650</xdr:colOff>
      <xdr:row>16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/>
            <xdr:cNvSpPr txBox="1"/>
          </xdr:nvSpPr>
          <xdr:spPr>
            <a:xfrm>
              <a:off x="379095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𝟓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20" name="TextBox 19"/>
            <xdr:cNvSpPr txBox="1"/>
          </xdr:nvSpPr>
          <xdr:spPr>
            <a:xfrm>
              <a:off x="379095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𝟓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2</xdr:col>
      <xdr:colOff>161925</xdr:colOff>
      <xdr:row>42</xdr:row>
      <xdr:rowOff>19050</xdr:rowOff>
    </xdr:from>
    <xdr:ext cx="168828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/>
            <xdr:cNvSpPr txBox="1"/>
          </xdr:nvSpPr>
          <xdr:spPr>
            <a:xfrm>
              <a:off x="1304925" y="8924925"/>
              <a:ext cx="168828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𝒃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22" name="TextBox 21"/>
            <xdr:cNvSpPr txBox="1"/>
          </xdr:nvSpPr>
          <xdr:spPr>
            <a:xfrm>
              <a:off x="1304925" y="8924925"/>
              <a:ext cx="168828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𝒃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𝒊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3</xdr:col>
      <xdr:colOff>161925</xdr:colOff>
      <xdr:row>42</xdr:row>
      <xdr:rowOff>9525</xdr:rowOff>
    </xdr:from>
    <xdr:ext cx="192680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/>
            <xdr:cNvSpPr txBox="1"/>
          </xdr:nvSpPr>
          <xdr:spPr>
            <a:xfrm>
              <a:off x="1876425" y="8915400"/>
              <a:ext cx="192680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𝒄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𝒊𝒊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24" name="TextBox 23"/>
            <xdr:cNvSpPr txBox="1"/>
          </xdr:nvSpPr>
          <xdr:spPr>
            <a:xfrm>
              <a:off x="1876425" y="8915400"/>
              <a:ext cx="192680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𝒄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𝒊𝒊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4</xdr:col>
      <xdr:colOff>104775</xdr:colOff>
      <xdr:row>42</xdr:row>
      <xdr:rowOff>9525</xdr:rowOff>
    </xdr:from>
    <xdr:ext cx="348877" cy="16555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8" name="TextBox 27"/>
            <xdr:cNvSpPr txBox="1"/>
          </xdr:nvSpPr>
          <xdr:spPr>
            <a:xfrm>
              <a:off x="2390775" y="8915400"/>
              <a:ext cx="348877" cy="1655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𝒔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{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𝒃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}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28" name="TextBox 27"/>
            <xdr:cNvSpPr txBox="1"/>
          </xdr:nvSpPr>
          <xdr:spPr>
            <a:xfrm>
              <a:off x="2390775" y="8915400"/>
              <a:ext cx="348877" cy="1655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vi-VN" sz="1100" b="1" i="0">
                  <a:latin typeface="Cambria Math" panose="02040503050406030204" pitchFamily="18" charset="0"/>
                </a:rPr>
                <a:t>〖</a:t>
              </a:r>
              <a:r>
                <a:rPr lang="en-US" sz="1100" b="1" i="0">
                  <a:latin typeface="Cambria Math" panose="02040503050406030204" pitchFamily="18" charset="0"/>
                </a:rPr>
                <a:t>𝒔{𝒃}</a:t>
              </a:r>
              <a:r>
                <a:rPr lang="vi-VN" sz="1100" b="1" i="0">
                  <a:latin typeface="Cambria Math" panose="02040503050406030204" pitchFamily="18" charset="0"/>
                </a:rPr>
                <a:t>〗_</a:t>
              </a:r>
              <a:r>
                <a:rPr lang="en-US" sz="1100" b="1" i="0">
                  <a:latin typeface="Cambria Math" panose="02040503050406030204" pitchFamily="18" charset="0"/>
                </a:rPr>
                <a:t>𝒊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5</xdr:col>
      <xdr:colOff>276225</xdr:colOff>
      <xdr:row>42</xdr:row>
      <xdr:rowOff>28575</xdr:rowOff>
    </xdr:from>
    <xdr:ext cx="348877" cy="16555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/>
            <xdr:cNvSpPr txBox="1"/>
          </xdr:nvSpPr>
          <xdr:spPr>
            <a:xfrm>
              <a:off x="3133725" y="8934450"/>
              <a:ext cx="348877" cy="1655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𝒔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{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𝒃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}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30" name="TextBox 29"/>
            <xdr:cNvSpPr txBox="1"/>
          </xdr:nvSpPr>
          <xdr:spPr>
            <a:xfrm>
              <a:off x="3133725" y="8934450"/>
              <a:ext cx="348877" cy="1655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vi-VN" sz="1100" b="1" i="0">
                  <a:latin typeface="Cambria Math" panose="02040503050406030204" pitchFamily="18" charset="0"/>
                </a:rPr>
                <a:t>〖</a:t>
              </a:r>
              <a:r>
                <a:rPr lang="en-US" sz="1100" b="1" i="0">
                  <a:latin typeface="Cambria Math" panose="02040503050406030204" pitchFamily="18" charset="0"/>
                </a:rPr>
                <a:t>𝒔{𝒃}</a:t>
              </a:r>
              <a:r>
                <a:rPr lang="vi-VN" sz="1100" b="1" i="0">
                  <a:latin typeface="Cambria Math" panose="02040503050406030204" pitchFamily="18" charset="0"/>
                </a:rPr>
                <a:t>〗_</a:t>
              </a:r>
              <a:r>
                <a:rPr lang="en-US" sz="1100" b="1" i="0">
                  <a:latin typeface="Cambria Math" panose="02040503050406030204" pitchFamily="18" charset="0"/>
                </a:rPr>
                <a:t>𝒊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5</xdr:col>
      <xdr:colOff>152400</xdr:colOff>
      <xdr:row>42</xdr:row>
      <xdr:rowOff>9525</xdr:rowOff>
    </xdr:from>
    <xdr:ext cx="166712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2" name="TextBox 31"/>
            <xdr:cNvSpPr txBox="1"/>
          </xdr:nvSpPr>
          <xdr:spPr>
            <a:xfrm>
              <a:off x="3009900" y="8915400"/>
              <a:ext cx="166712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𝒕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𝒃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32" name="TextBox 31"/>
            <xdr:cNvSpPr txBox="1"/>
          </xdr:nvSpPr>
          <xdr:spPr>
            <a:xfrm>
              <a:off x="3009900" y="8915400"/>
              <a:ext cx="166712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𝒕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𝒃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9</xdr:col>
      <xdr:colOff>190500</xdr:colOff>
      <xdr:row>0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9" name="TextBox 28"/>
            <xdr:cNvSpPr txBox="1"/>
          </xdr:nvSpPr>
          <xdr:spPr>
            <a:xfrm>
              <a:off x="76200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𝟎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29" name="TextBox 28"/>
            <xdr:cNvSpPr txBox="1"/>
          </xdr:nvSpPr>
          <xdr:spPr>
            <a:xfrm>
              <a:off x="76200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𝟎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10</xdr:col>
      <xdr:colOff>180975</xdr:colOff>
      <xdr:row>0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TextBox 30"/>
            <xdr:cNvSpPr txBox="1"/>
          </xdr:nvSpPr>
          <xdr:spPr>
            <a:xfrm>
              <a:off x="141922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𝟏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31" name="TextBox 30"/>
            <xdr:cNvSpPr txBox="1"/>
          </xdr:nvSpPr>
          <xdr:spPr>
            <a:xfrm>
              <a:off x="141922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𝟏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11</xdr:col>
      <xdr:colOff>180975</xdr:colOff>
      <xdr:row>0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/>
            <xdr:cNvSpPr txBox="1"/>
          </xdr:nvSpPr>
          <xdr:spPr>
            <a:xfrm>
              <a:off x="205740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33" name="TextBox 32"/>
            <xdr:cNvSpPr txBox="1"/>
          </xdr:nvSpPr>
          <xdr:spPr>
            <a:xfrm>
              <a:off x="205740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𝟐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12</xdr:col>
      <xdr:colOff>200025</xdr:colOff>
      <xdr:row>0</xdr:row>
      <xdr:rowOff>0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/>
            <xdr:cNvSpPr txBox="1"/>
          </xdr:nvSpPr>
          <xdr:spPr>
            <a:xfrm>
              <a:off x="2647950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𝟑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34" name="TextBox 33"/>
            <xdr:cNvSpPr txBox="1"/>
          </xdr:nvSpPr>
          <xdr:spPr>
            <a:xfrm>
              <a:off x="2647950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𝟑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13</xdr:col>
      <xdr:colOff>257175</xdr:colOff>
      <xdr:row>0</xdr:row>
      <xdr:rowOff>0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5" name="TextBox 34"/>
            <xdr:cNvSpPr txBox="1"/>
          </xdr:nvSpPr>
          <xdr:spPr>
            <a:xfrm>
              <a:off x="3276600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𝟒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35" name="TextBox 34"/>
            <xdr:cNvSpPr txBox="1"/>
          </xdr:nvSpPr>
          <xdr:spPr>
            <a:xfrm>
              <a:off x="3276600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𝟒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14</xdr:col>
      <xdr:colOff>247650</xdr:colOff>
      <xdr:row>0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6" name="TextBox 35"/>
            <xdr:cNvSpPr txBox="1"/>
          </xdr:nvSpPr>
          <xdr:spPr>
            <a:xfrm>
              <a:off x="395287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𝟓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36" name="TextBox 35"/>
            <xdr:cNvSpPr txBox="1"/>
          </xdr:nvSpPr>
          <xdr:spPr>
            <a:xfrm>
              <a:off x="395287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𝟓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1</xdr:col>
      <xdr:colOff>228600</xdr:colOff>
      <xdr:row>52</xdr:row>
      <xdr:rowOff>28575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1" name="TextBox 40"/>
            <xdr:cNvSpPr txBox="1"/>
          </xdr:nvSpPr>
          <xdr:spPr>
            <a:xfrm>
              <a:off x="733425" y="1102995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𝟎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41" name="TextBox 40"/>
            <xdr:cNvSpPr txBox="1"/>
          </xdr:nvSpPr>
          <xdr:spPr>
            <a:xfrm>
              <a:off x="733425" y="1102995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𝟎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2</xdr:col>
      <xdr:colOff>238125</xdr:colOff>
      <xdr:row>52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2" name="TextBox 41"/>
            <xdr:cNvSpPr txBox="1"/>
          </xdr:nvSpPr>
          <xdr:spPr>
            <a:xfrm>
              <a:off x="1390650" y="110109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𝟏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42" name="TextBox 41"/>
            <xdr:cNvSpPr txBox="1"/>
          </xdr:nvSpPr>
          <xdr:spPr>
            <a:xfrm>
              <a:off x="1390650" y="110109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𝟏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3</xdr:col>
      <xdr:colOff>180975</xdr:colOff>
      <xdr:row>52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3" name="TextBox 42"/>
            <xdr:cNvSpPr txBox="1"/>
          </xdr:nvSpPr>
          <xdr:spPr>
            <a:xfrm>
              <a:off x="279082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43" name="TextBox 42"/>
            <xdr:cNvSpPr txBox="1"/>
          </xdr:nvSpPr>
          <xdr:spPr>
            <a:xfrm>
              <a:off x="2790825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𝟐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4</xdr:col>
      <xdr:colOff>238125</xdr:colOff>
      <xdr:row>52</xdr:row>
      <xdr:rowOff>28575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4" name="TextBox 43"/>
            <xdr:cNvSpPr txBox="1"/>
          </xdr:nvSpPr>
          <xdr:spPr>
            <a:xfrm>
              <a:off x="2571750" y="1102995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𝟑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44" name="TextBox 43"/>
            <xdr:cNvSpPr txBox="1"/>
          </xdr:nvSpPr>
          <xdr:spPr>
            <a:xfrm>
              <a:off x="2571750" y="1102995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𝟑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5</xdr:col>
      <xdr:colOff>257175</xdr:colOff>
      <xdr:row>52</xdr:row>
      <xdr:rowOff>0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5" name="TextBox 44"/>
            <xdr:cNvSpPr txBox="1"/>
          </xdr:nvSpPr>
          <xdr:spPr>
            <a:xfrm>
              <a:off x="4010025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𝟒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45" name="TextBox 44"/>
            <xdr:cNvSpPr txBox="1"/>
          </xdr:nvSpPr>
          <xdr:spPr>
            <a:xfrm>
              <a:off x="4010025" y="3457575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𝟒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6</xdr:col>
      <xdr:colOff>247650</xdr:colOff>
      <xdr:row>52</xdr:row>
      <xdr:rowOff>9525</xdr:rowOff>
    </xdr:from>
    <xdr:ext cx="185243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6" name="TextBox 45"/>
            <xdr:cNvSpPr txBox="1"/>
          </xdr:nvSpPr>
          <xdr:spPr>
            <a:xfrm>
              <a:off x="468630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0">
                            <a:latin typeface="Cambria Math" panose="02040503050406030204" pitchFamily="18" charset="0"/>
                          </a:rPr>
                          <m:t>𝐱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𝟓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46" name="TextBox 45"/>
            <xdr:cNvSpPr txBox="1"/>
          </xdr:nvSpPr>
          <xdr:spPr>
            <a:xfrm>
              <a:off x="4686300" y="3467100"/>
              <a:ext cx="185243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𝐱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𝟓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1</xdr:col>
      <xdr:colOff>161925</xdr:colOff>
      <xdr:row>82</xdr:row>
      <xdr:rowOff>19050</xdr:rowOff>
    </xdr:from>
    <xdr:ext cx="168828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2" name="TextBox 51"/>
            <xdr:cNvSpPr txBox="1"/>
          </xdr:nvSpPr>
          <xdr:spPr>
            <a:xfrm>
              <a:off x="1752600" y="8924925"/>
              <a:ext cx="168828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𝒃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52" name="TextBox 51"/>
            <xdr:cNvSpPr txBox="1"/>
          </xdr:nvSpPr>
          <xdr:spPr>
            <a:xfrm>
              <a:off x="1752600" y="8924925"/>
              <a:ext cx="168828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𝒃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𝒊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2</xdr:col>
      <xdr:colOff>333375</xdr:colOff>
      <xdr:row>82</xdr:row>
      <xdr:rowOff>19050</xdr:rowOff>
    </xdr:from>
    <xdr:ext cx="192680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3" name="TextBox 52"/>
            <xdr:cNvSpPr txBox="1"/>
          </xdr:nvSpPr>
          <xdr:spPr>
            <a:xfrm>
              <a:off x="1485900" y="17306925"/>
              <a:ext cx="192680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𝒄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𝒊𝒊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53" name="TextBox 52"/>
            <xdr:cNvSpPr txBox="1"/>
          </xdr:nvSpPr>
          <xdr:spPr>
            <a:xfrm>
              <a:off x="1485900" y="17306925"/>
              <a:ext cx="192680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𝒄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𝒊𝒊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3</xdr:col>
      <xdr:colOff>104775</xdr:colOff>
      <xdr:row>82</xdr:row>
      <xdr:rowOff>9525</xdr:rowOff>
    </xdr:from>
    <xdr:ext cx="348877" cy="16555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TextBox 53"/>
            <xdr:cNvSpPr txBox="1"/>
          </xdr:nvSpPr>
          <xdr:spPr>
            <a:xfrm>
              <a:off x="3286125" y="8915400"/>
              <a:ext cx="348877" cy="1655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𝒔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{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𝒃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}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54" name="TextBox 53"/>
            <xdr:cNvSpPr txBox="1"/>
          </xdr:nvSpPr>
          <xdr:spPr>
            <a:xfrm>
              <a:off x="3286125" y="8915400"/>
              <a:ext cx="348877" cy="1655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vi-VN" sz="1100" b="1" i="0">
                  <a:latin typeface="Cambria Math" panose="02040503050406030204" pitchFamily="18" charset="0"/>
                </a:rPr>
                <a:t>〖</a:t>
              </a:r>
              <a:r>
                <a:rPr lang="en-US" sz="1100" b="1" i="0">
                  <a:latin typeface="Cambria Math" panose="02040503050406030204" pitchFamily="18" charset="0"/>
                </a:rPr>
                <a:t>𝒔{𝒃}</a:t>
              </a:r>
              <a:r>
                <a:rPr lang="vi-VN" sz="1100" b="1" i="0">
                  <a:latin typeface="Cambria Math" panose="02040503050406030204" pitchFamily="18" charset="0"/>
                </a:rPr>
                <a:t>〗_</a:t>
              </a:r>
              <a:r>
                <a:rPr lang="en-US" sz="1100" b="1" i="0">
                  <a:latin typeface="Cambria Math" panose="02040503050406030204" pitchFamily="18" charset="0"/>
                </a:rPr>
                <a:t>𝒊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4</xdr:col>
      <xdr:colOff>276225</xdr:colOff>
      <xdr:row>82</xdr:row>
      <xdr:rowOff>28575</xdr:rowOff>
    </xdr:from>
    <xdr:ext cx="348877" cy="16555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TextBox 54"/>
            <xdr:cNvSpPr txBox="1"/>
          </xdr:nvSpPr>
          <xdr:spPr>
            <a:xfrm>
              <a:off x="4362450" y="8934450"/>
              <a:ext cx="348877" cy="1655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𝒔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{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𝒃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}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55" name="TextBox 54"/>
            <xdr:cNvSpPr txBox="1"/>
          </xdr:nvSpPr>
          <xdr:spPr>
            <a:xfrm>
              <a:off x="4362450" y="8934450"/>
              <a:ext cx="348877" cy="1655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vi-VN" sz="1100" b="1" i="0">
                  <a:latin typeface="Cambria Math" panose="02040503050406030204" pitchFamily="18" charset="0"/>
                </a:rPr>
                <a:t>〖</a:t>
              </a:r>
              <a:r>
                <a:rPr lang="en-US" sz="1100" b="1" i="0">
                  <a:latin typeface="Cambria Math" panose="02040503050406030204" pitchFamily="18" charset="0"/>
                </a:rPr>
                <a:t>𝒔{𝒃}</a:t>
              </a:r>
              <a:r>
                <a:rPr lang="vi-VN" sz="1100" b="1" i="0">
                  <a:latin typeface="Cambria Math" panose="02040503050406030204" pitchFamily="18" charset="0"/>
                </a:rPr>
                <a:t>〗_</a:t>
              </a:r>
              <a:r>
                <a:rPr lang="en-US" sz="1100" b="1" i="0">
                  <a:latin typeface="Cambria Math" panose="02040503050406030204" pitchFamily="18" charset="0"/>
                </a:rPr>
                <a:t>𝒊</a:t>
              </a:r>
              <a:endParaRPr lang="vi-VN" sz="1100" b="1" i="0"/>
            </a:p>
          </xdr:txBody>
        </xdr:sp>
      </mc:Fallback>
    </mc:AlternateContent>
    <xdr:clientData/>
  </xdr:oneCellAnchor>
  <xdr:oneCellAnchor>
    <xdr:from>
      <xdr:col>4</xdr:col>
      <xdr:colOff>152400</xdr:colOff>
      <xdr:row>82</xdr:row>
      <xdr:rowOff>9525</xdr:rowOff>
    </xdr:from>
    <xdr:ext cx="166712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6" name="TextBox 55"/>
            <xdr:cNvSpPr txBox="1"/>
          </xdr:nvSpPr>
          <xdr:spPr>
            <a:xfrm>
              <a:off x="4238625" y="8915400"/>
              <a:ext cx="166712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𝒕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𝒃</m:t>
                        </m:r>
                      </m:sub>
                    </m:sSub>
                  </m:oMath>
                </m:oMathPara>
              </a14:m>
              <a:endParaRPr lang="vi-VN" sz="1100" b="1" i="0"/>
            </a:p>
          </xdr:txBody>
        </xdr:sp>
      </mc:Choice>
      <mc:Fallback xmlns="">
        <xdr:sp macro="" textlink="">
          <xdr:nvSpPr>
            <xdr:cNvPr id="56" name="TextBox 55"/>
            <xdr:cNvSpPr txBox="1"/>
          </xdr:nvSpPr>
          <xdr:spPr>
            <a:xfrm>
              <a:off x="4238625" y="8915400"/>
              <a:ext cx="166712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𝒕</a:t>
              </a:r>
              <a:r>
                <a:rPr lang="vi-VN" sz="1100" b="1" i="0">
                  <a:latin typeface="Cambria Math" panose="02040503050406030204" pitchFamily="18" charset="0"/>
                </a:rPr>
                <a:t>_</a:t>
              </a:r>
              <a:r>
                <a:rPr lang="en-US" sz="1100" b="1" i="0">
                  <a:latin typeface="Cambria Math" panose="02040503050406030204" pitchFamily="18" charset="0"/>
                </a:rPr>
                <a:t>𝒃</a:t>
              </a:r>
              <a:endParaRPr lang="vi-VN" sz="1100" b="1" i="0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323850</xdr:colOff>
      <xdr:row>43</xdr:row>
      <xdr:rowOff>23812</xdr:rowOff>
    </xdr:from>
    <xdr:ext cx="120546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695450" y="9034462"/>
              <a:ext cx="120546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̂"/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𝑦</m:t>
                        </m:r>
                      </m:e>
                    </m:acc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695450" y="9034462"/>
              <a:ext cx="120546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𝑦</a:t>
              </a:r>
              <a:r>
                <a:rPr lang="vi-VN" sz="1100" b="0" i="0">
                  <a:latin typeface="Cambria Math" panose="02040503050406030204" pitchFamily="18" charset="0"/>
                </a:rPr>
                <a:t> ̂</a:t>
              </a:r>
              <a:endParaRPr lang="vi-VN" sz="1100"/>
            </a:p>
          </xdr:txBody>
        </xdr:sp>
      </mc:Fallback>
    </mc:AlternateContent>
    <xdr:clientData/>
  </xdr:oneCellAnchor>
  <xdr:oneCellAnchor>
    <xdr:from>
      <xdr:col>3</xdr:col>
      <xdr:colOff>295275</xdr:colOff>
      <xdr:row>42</xdr:row>
      <xdr:rowOff>204787</xdr:rowOff>
    </xdr:from>
    <xdr:ext cx="218650" cy="1653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2352675" y="9005887"/>
              <a:ext cx="218650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vi-VN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𝑡h</m:t>
                        </m:r>
                      </m:sub>
                    </m:sSub>
                  </m:oMath>
                </m:oMathPara>
              </a14:m>
              <a:endParaRPr lang="vi-VN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2352675" y="9005887"/>
              <a:ext cx="218650" cy="1653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sz="1100" b="0" i="0">
                  <a:latin typeface="Cambria Math" panose="02040503050406030204" pitchFamily="18" charset="0"/>
                </a:rPr>
                <a:t>𝑠</a:t>
              </a:r>
              <a:r>
                <a:rPr lang="vi-VN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𝑡ℎ</a:t>
              </a:r>
              <a:endParaRPr lang="vi-VN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E13" sqref="E13"/>
    </sheetView>
  </sheetViews>
  <sheetFormatPr defaultRowHeight="15" x14ac:dyDescent="0.25"/>
  <cols>
    <col min="1" max="1" width="4.7109375" style="39" customWidth="1"/>
    <col min="2" max="3" width="10" style="39" customWidth="1"/>
    <col min="4" max="4" width="7.7109375" style="39" customWidth="1"/>
    <col min="5" max="5" width="29.5703125" style="39" customWidth="1"/>
    <col min="6" max="6" width="7.42578125" style="39" customWidth="1"/>
    <col min="7" max="7" width="10.42578125" style="39" customWidth="1"/>
    <col min="8" max="8" width="5.42578125" style="39" customWidth="1"/>
    <col min="9" max="10" width="12" style="39" customWidth="1"/>
    <col min="11" max="11" width="14.42578125" style="40" customWidth="1"/>
    <col min="12" max="16384" width="9.140625" style="39"/>
  </cols>
  <sheetData>
    <row r="1" spans="1:11" ht="33" x14ac:dyDescent="0.25">
      <c r="A1" s="47" t="s">
        <v>8</v>
      </c>
      <c r="B1" s="47" t="s">
        <v>0</v>
      </c>
      <c r="C1" s="47"/>
      <c r="D1" s="49" t="s">
        <v>7</v>
      </c>
      <c r="E1" s="47" t="s">
        <v>1</v>
      </c>
      <c r="F1" s="34" t="s">
        <v>2</v>
      </c>
      <c r="G1" s="50" t="s">
        <v>32</v>
      </c>
      <c r="H1" s="47" t="s">
        <v>6</v>
      </c>
      <c r="I1" s="47"/>
      <c r="J1" s="46"/>
      <c r="K1" s="48"/>
    </row>
    <row r="2" spans="1:11" ht="16.5" x14ac:dyDescent="0.25">
      <c r="A2" s="47"/>
      <c r="B2" s="47"/>
      <c r="C2" s="47"/>
      <c r="D2" s="47"/>
      <c r="E2" s="47"/>
      <c r="F2" s="34" t="s">
        <v>3</v>
      </c>
      <c r="G2" s="51"/>
      <c r="H2" s="47"/>
      <c r="I2" s="47"/>
      <c r="J2" s="46"/>
      <c r="K2" s="48"/>
    </row>
    <row r="3" spans="1:11" ht="16.5" x14ac:dyDescent="0.25">
      <c r="A3" s="35">
        <v>1</v>
      </c>
      <c r="B3" s="35">
        <v>17.242999999999999</v>
      </c>
      <c r="C3" s="35">
        <v>17.343</v>
      </c>
      <c r="D3" s="35">
        <f>(C3+B3)/2</f>
        <v>17.292999999999999</v>
      </c>
      <c r="E3" s="36" t="s">
        <v>27</v>
      </c>
      <c r="F3" s="35">
        <v>10</v>
      </c>
      <c r="G3" s="35">
        <v>10</v>
      </c>
      <c r="H3" s="35">
        <v>-2</v>
      </c>
      <c r="I3" s="35">
        <v>-2</v>
      </c>
      <c r="J3" s="35">
        <v>4</v>
      </c>
      <c r="K3" s="37">
        <f>J3*F3</f>
        <v>40</v>
      </c>
    </row>
    <row r="4" spans="1:11" ht="16.5" x14ac:dyDescent="0.25">
      <c r="A4" s="35">
        <v>2</v>
      </c>
      <c r="B4" s="35">
        <f>B3+0.1</f>
        <v>17.343</v>
      </c>
      <c r="C4" s="35">
        <f>C3+0.1</f>
        <v>17.443000000000001</v>
      </c>
      <c r="D4" s="35">
        <f t="shared" ref="D4:D9" si="0">(C4+B4)/2</f>
        <v>17.393000000000001</v>
      </c>
      <c r="E4" s="38" t="s">
        <v>28</v>
      </c>
      <c r="F4" s="35">
        <v>18</v>
      </c>
      <c r="G4" s="35">
        <v>28</v>
      </c>
      <c r="H4" s="35">
        <v>-1</v>
      </c>
      <c r="I4" s="35">
        <v>-1</v>
      </c>
      <c r="J4" s="35">
        <v>1</v>
      </c>
      <c r="K4" s="37">
        <f t="shared" ref="K4:K9" si="1">J4*F4</f>
        <v>18</v>
      </c>
    </row>
    <row r="5" spans="1:11" ht="16.5" x14ac:dyDescent="0.25">
      <c r="A5" s="35">
        <v>3</v>
      </c>
      <c r="B5" s="35">
        <f t="shared" ref="B5:B9" si="2">B4+0.1</f>
        <v>17.443000000000001</v>
      </c>
      <c r="C5" s="35">
        <f t="shared" ref="C5:C9" si="3">C4+0.1</f>
        <v>17.543000000000003</v>
      </c>
      <c r="D5" s="35">
        <f t="shared" si="0"/>
        <v>17.493000000000002</v>
      </c>
      <c r="E5" s="36" t="s">
        <v>31</v>
      </c>
      <c r="F5" s="35">
        <v>27</v>
      </c>
      <c r="G5" s="35">
        <v>55</v>
      </c>
      <c r="H5" s="35">
        <v>0</v>
      </c>
      <c r="I5" s="35">
        <v>0</v>
      </c>
      <c r="J5" s="35">
        <f t="shared" ref="J5" si="4">I5*F5</f>
        <v>0</v>
      </c>
      <c r="K5" s="37">
        <f t="shared" si="1"/>
        <v>0</v>
      </c>
    </row>
    <row r="6" spans="1:11" ht="16.5" x14ac:dyDescent="0.25">
      <c r="A6" s="35">
        <v>4</v>
      </c>
      <c r="B6" s="35">
        <f t="shared" si="2"/>
        <v>17.543000000000003</v>
      </c>
      <c r="C6" s="35">
        <f t="shared" si="3"/>
        <v>17.643000000000004</v>
      </c>
      <c r="D6" s="35">
        <f t="shared" si="0"/>
        <v>17.593000000000004</v>
      </c>
      <c r="E6" s="36" t="s">
        <v>29</v>
      </c>
      <c r="F6" s="35">
        <v>16</v>
      </c>
      <c r="G6" s="35">
        <v>71</v>
      </c>
      <c r="H6" s="35">
        <v>1</v>
      </c>
      <c r="I6" s="35">
        <v>1</v>
      </c>
      <c r="J6" s="35">
        <v>1</v>
      </c>
      <c r="K6" s="37">
        <f t="shared" si="1"/>
        <v>16</v>
      </c>
    </row>
    <row r="7" spans="1:11" ht="16.5" x14ac:dyDescent="0.25">
      <c r="A7" s="35">
        <v>5</v>
      </c>
      <c r="B7" s="35">
        <f t="shared" si="2"/>
        <v>17.643000000000004</v>
      </c>
      <c r="C7" s="35">
        <f t="shared" si="3"/>
        <v>17.743000000000006</v>
      </c>
      <c r="D7" s="35">
        <f t="shared" si="0"/>
        <v>17.693000000000005</v>
      </c>
      <c r="E7" s="36" t="s">
        <v>30</v>
      </c>
      <c r="F7" s="35">
        <v>6</v>
      </c>
      <c r="G7" s="35">
        <v>77</v>
      </c>
      <c r="H7" s="35">
        <v>2</v>
      </c>
      <c r="I7" s="35">
        <v>2</v>
      </c>
      <c r="J7" s="35">
        <v>4</v>
      </c>
      <c r="K7" s="37">
        <f t="shared" si="1"/>
        <v>24</v>
      </c>
    </row>
    <row r="8" spans="1:11" ht="16.5" x14ac:dyDescent="0.25">
      <c r="A8" s="35">
        <v>6</v>
      </c>
      <c r="B8" s="35">
        <f t="shared" si="2"/>
        <v>17.743000000000006</v>
      </c>
      <c r="C8" s="35">
        <f t="shared" si="3"/>
        <v>17.843000000000007</v>
      </c>
      <c r="D8" s="35">
        <f t="shared" si="0"/>
        <v>17.793000000000006</v>
      </c>
      <c r="E8" s="36" t="s">
        <v>4</v>
      </c>
      <c r="F8" s="35">
        <v>2</v>
      </c>
      <c r="G8" s="35">
        <v>79</v>
      </c>
      <c r="H8" s="35">
        <v>3</v>
      </c>
      <c r="I8" s="35">
        <v>3</v>
      </c>
      <c r="J8" s="35">
        <v>9</v>
      </c>
      <c r="K8" s="37">
        <f t="shared" si="1"/>
        <v>18</v>
      </c>
    </row>
    <row r="9" spans="1:11" ht="16.5" x14ac:dyDescent="0.25">
      <c r="A9" s="35">
        <v>7</v>
      </c>
      <c r="B9" s="35">
        <f t="shared" si="2"/>
        <v>17.843000000000007</v>
      </c>
      <c r="C9" s="35">
        <f t="shared" si="3"/>
        <v>17.943000000000008</v>
      </c>
      <c r="D9" s="35">
        <f t="shared" si="0"/>
        <v>17.893000000000008</v>
      </c>
      <c r="E9" s="36" t="s">
        <v>9</v>
      </c>
      <c r="F9" s="35">
        <v>1</v>
      </c>
      <c r="G9" s="35">
        <v>80</v>
      </c>
      <c r="H9" s="35">
        <v>4</v>
      </c>
      <c r="I9" s="35">
        <v>4</v>
      </c>
      <c r="J9" s="35">
        <v>16</v>
      </c>
      <c r="K9" s="37">
        <f t="shared" si="1"/>
        <v>16</v>
      </c>
    </row>
    <row r="10" spans="1:11" ht="16.5" x14ac:dyDescent="0.25">
      <c r="A10" s="36"/>
      <c r="B10" s="47" t="s">
        <v>5</v>
      </c>
      <c r="C10" s="47"/>
      <c r="D10" s="47"/>
      <c r="E10" s="47"/>
      <c r="F10" s="35">
        <f>SUM(F3:F9)</f>
        <v>80</v>
      </c>
      <c r="G10" s="47"/>
      <c r="H10" s="47"/>
      <c r="I10" s="35"/>
      <c r="J10" s="35"/>
      <c r="K10" s="37">
        <f>SUM(K3:K9)</f>
        <v>132</v>
      </c>
    </row>
  </sheetData>
  <mergeCells count="11">
    <mergeCell ref="J1:J2"/>
    <mergeCell ref="B10:E10"/>
    <mergeCell ref="G10:H10"/>
    <mergeCell ref="K1:K2"/>
    <mergeCell ref="A1:A2"/>
    <mergeCell ref="B1:C2"/>
    <mergeCell ref="D1:D2"/>
    <mergeCell ref="E1:E2"/>
    <mergeCell ref="H1:H2"/>
    <mergeCell ref="I1:I2"/>
    <mergeCell ref="G1:G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4"/>
  <sheetViews>
    <sheetView topLeftCell="A19" workbookViewId="0">
      <selection activeCell="C40" sqref="C40"/>
    </sheetView>
  </sheetViews>
  <sheetFormatPr defaultColWidth="9" defaultRowHeight="16.5" x14ac:dyDescent="0.25"/>
  <cols>
    <col min="1" max="10" width="9.140625" style="45" customWidth="1"/>
    <col min="11" max="16384" width="9" style="44"/>
  </cols>
  <sheetData>
    <row r="3" spans="1:10" s="42" customFormat="1" x14ac:dyDescent="0.25">
      <c r="A3" s="41" t="s">
        <v>8</v>
      </c>
      <c r="B3" s="41">
        <v>1</v>
      </c>
      <c r="C3" s="41">
        <v>2</v>
      </c>
      <c r="D3" s="41">
        <v>3</v>
      </c>
      <c r="E3" s="41">
        <v>4</v>
      </c>
      <c r="F3" s="41">
        <v>5</v>
      </c>
      <c r="G3" s="41">
        <v>6</v>
      </c>
      <c r="H3" s="41">
        <v>7</v>
      </c>
      <c r="I3" s="41">
        <v>8</v>
      </c>
      <c r="J3" s="41" t="s">
        <v>11</v>
      </c>
    </row>
    <row r="4" spans="1:10" ht="21.75" customHeight="1" x14ac:dyDescent="0.25">
      <c r="A4" s="43" t="s">
        <v>10</v>
      </c>
      <c r="B4" s="43">
        <v>1</v>
      </c>
      <c r="C4" s="43">
        <v>1</v>
      </c>
      <c r="D4" s="43">
        <v>1</v>
      </c>
      <c r="E4" s="43">
        <v>1</v>
      </c>
      <c r="F4" s="43">
        <v>1</v>
      </c>
      <c r="G4" s="43">
        <v>1</v>
      </c>
      <c r="H4" s="43">
        <v>1</v>
      </c>
      <c r="I4" s="43">
        <v>1</v>
      </c>
      <c r="J4" s="43">
        <f>SUM(B4:I4)</f>
        <v>8</v>
      </c>
    </row>
    <row r="5" spans="1:10" ht="21.75" customHeight="1" x14ac:dyDescent="0.25">
      <c r="A5" s="41"/>
      <c r="B5" s="43">
        <v>-3</v>
      </c>
      <c r="C5" s="43">
        <v>-2.5</v>
      </c>
      <c r="D5" s="43">
        <v>-2</v>
      </c>
      <c r="E5" s="43">
        <v>-1.5</v>
      </c>
      <c r="F5" s="43">
        <v>-1</v>
      </c>
      <c r="G5" s="43">
        <v>0</v>
      </c>
      <c r="H5" s="43">
        <v>0.5</v>
      </c>
      <c r="I5" s="43">
        <v>1</v>
      </c>
      <c r="J5" s="43">
        <f t="shared" ref="J5:J17" si="0">SUM(B5:I5)</f>
        <v>-8.5</v>
      </c>
    </row>
    <row r="6" spans="1:10" ht="21.75" customHeight="1" x14ac:dyDescent="0.25">
      <c r="A6" s="41"/>
      <c r="B6" s="43">
        <f>(B5)^2</f>
        <v>9</v>
      </c>
      <c r="C6" s="43">
        <f t="shared" ref="C6:I6" si="1">(C5)^2</f>
        <v>6.25</v>
      </c>
      <c r="D6" s="43">
        <f t="shared" si="1"/>
        <v>4</v>
      </c>
      <c r="E6" s="43">
        <f t="shared" si="1"/>
        <v>2.25</v>
      </c>
      <c r="F6" s="43">
        <f t="shared" si="1"/>
        <v>1</v>
      </c>
      <c r="G6" s="43">
        <f t="shared" si="1"/>
        <v>0</v>
      </c>
      <c r="H6" s="43">
        <f t="shared" si="1"/>
        <v>0.25</v>
      </c>
      <c r="I6" s="43">
        <f t="shared" si="1"/>
        <v>1</v>
      </c>
      <c r="J6" s="43">
        <f t="shared" si="0"/>
        <v>23.75</v>
      </c>
    </row>
    <row r="7" spans="1:10" ht="21.75" customHeight="1" x14ac:dyDescent="0.25">
      <c r="A7" s="41"/>
      <c r="B7" s="43">
        <f>(B5)^3</f>
        <v>-27</v>
      </c>
      <c r="C7" s="43">
        <f t="shared" ref="C7:I7" si="2">(C5)^3</f>
        <v>-15.625</v>
      </c>
      <c r="D7" s="43">
        <f t="shared" si="2"/>
        <v>-8</v>
      </c>
      <c r="E7" s="43">
        <f t="shared" si="2"/>
        <v>-3.375</v>
      </c>
      <c r="F7" s="43">
        <f t="shared" si="2"/>
        <v>-1</v>
      </c>
      <c r="G7" s="43">
        <f t="shared" si="2"/>
        <v>0</v>
      </c>
      <c r="H7" s="43">
        <f t="shared" si="2"/>
        <v>0.125</v>
      </c>
      <c r="I7" s="43">
        <f t="shared" si="2"/>
        <v>1</v>
      </c>
      <c r="J7" s="43">
        <f t="shared" si="0"/>
        <v>-53.875</v>
      </c>
    </row>
    <row r="8" spans="1:10" ht="21.75" customHeight="1" x14ac:dyDescent="0.25">
      <c r="A8" s="41"/>
      <c r="B8" s="43">
        <f>(B5)^4</f>
        <v>81</v>
      </c>
      <c r="C8" s="43">
        <f t="shared" ref="C8:I8" si="3">(C5)^4</f>
        <v>39.0625</v>
      </c>
      <c r="D8" s="43">
        <f t="shared" si="3"/>
        <v>16</v>
      </c>
      <c r="E8" s="43">
        <f t="shared" si="3"/>
        <v>5.0625</v>
      </c>
      <c r="F8" s="43">
        <f t="shared" si="3"/>
        <v>1</v>
      </c>
      <c r="G8" s="43">
        <f t="shared" si="3"/>
        <v>0</v>
      </c>
      <c r="H8" s="43">
        <f t="shared" si="3"/>
        <v>6.25E-2</v>
      </c>
      <c r="I8" s="43">
        <f t="shared" si="3"/>
        <v>1</v>
      </c>
      <c r="J8" s="43">
        <f t="shared" si="0"/>
        <v>143.1875</v>
      </c>
    </row>
    <row r="9" spans="1:10" ht="21.75" customHeight="1" x14ac:dyDescent="0.25">
      <c r="A9" s="41"/>
      <c r="B9" s="43">
        <f>B5^5</f>
        <v>-243</v>
      </c>
      <c r="C9" s="43">
        <f t="shared" ref="C9:I9" si="4">C5^5</f>
        <v>-97.65625</v>
      </c>
      <c r="D9" s="43">
        <f t="shared" si="4"/>
        <v>-32</v>
      </c>
      <c r="E9" s="43">
        <f t="shared" si="4"/>
        <v>-7.59375</v>
      </c>
      <c r="F9" s="43">
        <f t="shared" si="4"/>
        <v>-1</v>
      </c>
      <c r="G9" s="43">
        <f t="shared" si="4"/>
        <v>0</v>
      </c>
      <c r="H9" s="43">
        <f t="shared" si="4"/>
        <v>3.125E-2</v>
      </c>
      <c r="I9" s="43">
        <f t="shared" si="4"/>
        <v>1</v>
      </c>
      <c r="J9" s="43">
        <f t="shared" si="0"/>
        <v>-380.21875</v>
      </c>
    </row>
    <row r="10" spans="1:10" ht="21.75" customHeight="1" x14ac:dyDescent="0.25">
      <c r="A10" s="41"/>
      <c r="B10" s="43">
        <f>B5^6</f>
        <v>729</v>
      </c>
      <c r="C10" s="43">
        <f t="shared" ref="C10:I10" si="5">C5^6</f>
        <v>244.140625</v>
      </c>
      <c r="D10" s="43">
        <f t="shared" si="5"/>
        <v>64</v>
      </c>
      <c r="E10" s="43">
        <f t="shared" si="5"/>
        <v>11.390625</v>
      </c>
      <c r="F10" s="43">
        <f t="shared" si="5"/>
        <v>1</v>
      </c>
      <c r="G10" s="43">
        <f t="shared" si="5"/>
        <v>0</v>
      </c>
      <c r="H10" s="43">
        <f t="shared" si="5"/>
        <v>1.5625E-2</v>
      </c>
      <c r="I10" s="43">
        <f t="shared" si="5"/>
        <v>1</v>
      </c>
      <c r="J10" s="43">
        <f t="shared" si="0"/>
        <v>1050.546875</v>
      </c>
    </row>
    <row r="11" spans="1:10" ht="21.75" customHeight="1" x14ac:dyDescent="0.25">
      <c r="A11" s="41"/>
      <c r="B11" s="43">
        <f>B5^7</f>
        <v>-2187</v>
      </c>
      <c r="C11" s="43">
        <f>C5^7</f>
        <v>-610.3515625</v>
      </c>
      <c r="D11" s="43">
        <f t="shared" ref="D11:I11" si="6">D5^7</f>
        <v>-128</v>
      </c>
      <c r="E11" s="43">
        <f t="shared" si="6"/>
        <v>-17.0859375</v>
      </c>
      <c r="F11" s="43">
        <f t="shared" si="6"/>
        <v>-1</v>
      </c>
      <c r="G11" s="43">
        <f t="shared" si="6"/>
        <v>0</v>
      </c>
      <c r="H11" s="43">
        <f t="shared" si="6"/>
        <v>7.8125E-3</v>
      </c>
      <c r="I11" s="43">
        <f t="shared" si="6"/>
        <v>1</v>
      </c>
      <c r="J11" s="43">
        <f t="shared" si="0"/>
        <v>-2942.4296875</v>
      </c>
    </row>
    <row r="12" spans="1:10" ht="21.75" customHeight="1" x14ac:dyDescent="0.25">
      <c r="A12" s="41"/>
      <c r="B12" s="43">
        <f>B5^8</f>
        <v>6561</v>
      </c>
      <c r="C12" s="43">
        <f t="shared" ref="C12:I12" si="7">C5^8</f>
        <v>1525.87890625</v>
      </c>
      <c r="D12" s="43">
        <f t="shared" si="7"/>
        <v>256</v>
      </c>
      <c r="E12" s="43">
        <f t="shared" si="7"/>
        <v>25.62890625</v>
      </c>
      <c r="F12" s="43">
        <f t="shared" si="7"/>
        <v>1</v>
      </c>
      <c r="G12" s="43">
        <f t="shared" si="7"/>
        <v>0</v>
      </c>
      <c r="H12" s="43">
        <f t="shared" si="7"/>
        <v>3.90625E-3</v>
      </c>
      <c r="I12" s="43">
        <f t="shared" si="7"/>
        <v>1</v>
      </c>
      <c r="J12" s="43">
        <f t="shared" si="0"/>
        <v>8370.51171875</v>
      </c>
    </row>
    <row r="13" spans="1:10" ht="21.75" customHeight="1" x14ac:dyDescent="0.25">
      <c r="A13" s="41"/>
      <c r="B13" s="43">
        <v>54</v>
      </c>
      <c r="C13" s="43">
        <v>31.25</v>
      </c>
      <c r="D13" s="43">
        <v>16</v>
      </c>
      <c r="E13" s="43">
        <v>6.75</v>
      </c>
      <c r="F13" s="43">
        <v>-2</v>
      </c>
      <c r="G13" s="43">
        <v>0</v>
      </c>
      <c r="H13" s="43">
        <v>-0.25</v>
      </c>
      <c r="I13" s="43">
        <v>-2</v>
      </c>
      <c r="J13" s="43">
        <f t="shared" si="0"/>
        <v>103.75</v>
      </c>
    </row>
    <row r="14" spans="1:10" ht="21.75" customHeight="1" x14ac:dyDescent="0.25">
      <c r="A14" s="41"/>
      <c r="B14" s="43">
        <f>B5*B13</f>
        <v>-162</v>
      </c>
      <c r="C14" s="43">
        <f t="shared" ref="C14:I14" si="8">C5*C13</f>
        <v>-78.125</v>
      </c>
      <c r="D14" s="43">
        <f t="shared" si="8"/>
        <v>-32</v>
      </c>
      <c r="E14" s="43">
        <f t="shared" si="8"/>
        <v>-10.125</v>
      </c>
      <c r="F14" s="43">
        <f t="shared" si="8"/>
        <v>2</v>
      </c>
      <c r="G14" s="43">
        <f t="shared" si="8"/>
        <v>0</v>
      </c>
      <c r="H14" s="43">
        <f t="shared" si="8"/>
        <v>-0.125</v>
      </c>
      <c r="I14" s="43">
        <f t="shared" si="8"/>
        <v>-2</v>
      </c>
      <c r="J14" s="43">
        <f t="shared" si="0"/>
        <v>-282.375</v>
      </c>
    </row>
    <row r="15" spans="1:10" ht="21.75" customHeight="1" x14ac:dyDescent="0.25">
      <c r="A15" s="41"/>
      <c r="B15" s="43">
        <f>B6*B13</f>
        <v>486</v>
      </c>
      <c r="C15" s="43">
        <f t="shared" ref="C15:I15" si="9">C6*C13</f>
        <v>195.3125</v>
      </c>
      <c r="D15" s="43">
        <f t="shared" si="9"/>
        <v>64</v>
      </c>
      <c r="E15" s="43">
        <f t="shared" si="9"/>
        <v>15.1875</v>
      </c>
      <c r="F15" s="43">
        <f t="shared" si="9"/>
        <v>-2</v>
      </c>
      <c r="G15" s="43">
        <f t="shared" si="9"/>
        <v>0</v>
      </c>
      <c r="H15" s="43">
        <f t="shared" si="9"/>
        <v>-6.25E-2</v>
      </c>
      <c r="I15" s="43">
        <f t="shared" si="9"/>
        <v>-2</v>
      </c>
      <c r="J15" s="43">
        <f t="shared" si="0"/>
        <v>756.4375</v>
      </c>
    </row>
    <row r="16" spans="1:10" ht="21.75" customHeight="1" x14ac:dyDescent="0.25">
      <c r="A16" s="41"/>
      <c r="B16" s="43">
        <f>B7*B13</f>
        <v>-1458</v>
      </c>
      <c r="C16" s="43">
        <f t="shared" ref="C16:I16" si="10">C7*C13</f>
        <v>-488.28125</v>
      </c>
      <c r="D16" s="43">
        <f t="shared" si="10"/>
        <v>-128</v>
      </c>
      <c r="E16" s="43">
        <f t="shared" si="10"/>
        <v>-22.78125</v>
      </c>
      <c r="F16" s="43">
        <f t="shared" si="10"/>
        <v>2</v>
      </c>
      <c r="G16" s="43">
        <f t="shared" si="10"/>
        <v>0</v>
      </c>
      <c r="H16" s="43">
        <f t="shared" si="10"/>
        <v>-3.125E-2</v>
      </c>
      <c r="I16" s="43">
        <f t="shared" si="10"/>
        <v>-2</v>
      </c>
      <c r="J16" s="43">
        <f t="shared" si="0"/>
        <v>-2097.09375</v>
      </c>
    </row>
    <row r="17" spans="1:10" ht="21.75" customHeight="1" x14ac:dyDescent="0.25">
      <c r="A17" s="41"/>
      <c r="B17" s="43">
        <f>B8*B13</f>
        <v>4374</v>
      </c>
      <c r="C17" s="43">
        <f t="shared" ref="C17:I17" si="11">C8*C13</f>
        <v>1220.703125</v>
      </c>
      <c r="D17" s="43">
        <f t="shared" si="11"/>
        <v>256</v>
      </c>
      <c r="E17" s="43">
        <f t="shared" si="11"/>
        <v>34.171875</v>
      </c>
      <c r="F17" s="43">
        <f t="shared" si="11"/>
        <v>-2</v>
      </c>
      <c r="G17" s="43">
        <f t="shared" si="11"/>
        <v>0</v>
      </c>
      <c r="H17" s="43">
        <f t="shared" si="11"/>
        <v>-1.5625E-2</v>
      </c>
      <c r="I17" s="43">
        <f t="shared" si="11"/>
        <v>-2</v>
      </c>
      <c r="J17" s="43">
        <f t="shared" si="0"/>
        <v>5880.859375</v>
      </c>
    </row>
    <row r="20" spans="1:10" x14ac:dyDescent="0.25">
      <c r="A20" s="45">
        <v>8</v>
      </c>
      <c r="B20" s="45">
        <f>J5</f>
        <v>-8.5</v>
      </c>
      <c r="C20" s="45">
        <f>J6</f>
        <v>23.75</v>
      </c>
      <c r="D20" s="45">
        <f>J7</f>
        <v>-53.875</v>
      </c>
      <c r="E20" s="45">
        <v>143.19</v>
      </c>
    </row>
    <row r="21" spans="1:10" x14ac:dyDescent="0.25">
      <c r="A21" s="45">
        <f>J5</f>
        <v>-8.5</v>
      </c>
      <c r="B21" s="45">
        <f>J6</f>
        <v>23.75</v>
      </c>
      <c r="C21" s="45">
        <f>J7</f>
        <v>-53.875</v>
      </c>
      <c r="D21" s="45">
        <f>J8</f>
        <v>143.1875</v>
      </c>
      <c r="E21" s="45">
        <v>-382.2</v>
      </c>
    </row>
    <row r="22" spans="1:10" x14ac:dyDescent="0.25">
      <c r="A22" s="45">
        <f>J6</f>
        <v>23.75</v>
      </c>
      <c r="B22" s="45">
        <f>J7</f>
        <v>-53.875</v>
      </c>
      <c r="C22" s="45">
        <f>J8</f>
        <v>143.1875</v>
      </c>
      <c r="D22" s="45">
        <f>J9</f>
        <v>-380.21875</v>
      </c>
      <c r="E22" s="45">
        <v>1050.5</v>
      </c>
    </row>
    <row r="23" spans="1:10" x14ac:dyDescent="0.25">
      <c r="A23" s="45">
        <f>J7</f>
        <v>-53.875</v>
      </c>
      <c r="B23" s="45">
        <f>J8</f>
        <v>143.1875</v>
      </c>
      <c r="C23" s="45">
        <f>J9</f>
        <v>-380.21875</v>
      </c>
      <c r="D23" s="45">
        <f>J10</f>
        <v>1050.546875</v>
      </c>
      <c r="E23" s="45">
        <v>-2942</v>
      </c>
    </row>
    <row r="24" spans="1:10" x14ac:dyDescent="0.25">
      <c r="A24" s="45">
        <v>143.19</v>
      </c>
      <c r="B24" s="45">
        <v>-380.2</v>
      </c>
      <c r="C24" s="45">
        <v>1050.5</v>
      </c>
      <c r="D24" s="45">
        <v>-2942</v>
      </c>
      <c r="E24" s="45">
        <v>8370.5</v>
      </c>
    </row>
    <row r="27" spans="1:10" x14ac:dyDescent="0.25">
      <c r="A27" s="45">
        <f t="array" ref="A27:E31">MINVERSE(A20:E24)</f>
        <v>0.5308204579332908</v>
      </c>
      <c r="B27" s="45">
        <v>4.8835014377843947E-2</v>
      </c>
      <c r="C27" s="45">
        <v>-0.45031884048384579</v>
      </c>
      <c r="D27" s="45">
        <v>-0.21201284625300731</v>
      </c>
      <c r="E27" s="45">
        <v>-2.4852194089281045E-2</v>
      </c>
    </row>
    <row r="28" spans="1:10" x14ac:dyDescent="0.25">
      <c r="A28" s="45">
        <v>2.0565563872476246E-2</v>
      </c>
      <c r="B28" s="45">
        <v>0.79172550216347837</v>
      </c>
      <c r="C28" s="45">
        <v>-1.4970640981927111E-2</v>
      </c>
      <c r="D28" s="45">
        <v>-0.43004553653342931</v>
      </c>
      <c r="E28" s="45">
        <v>-0.11347166911102741</v>
      </c>
    </row>
    <row r="29" spans="1:10" x14ac:dyDescent="0.25">
      <c r="A29" s="45">
        <v>-0.45151609210390881</v>
      </c>
      <c r="B29" s="45">
        <v>-8.1640655132003789E-2</v>
      </c>
      <c r="C29" s="45">
        <v>0.63124965942122069</v>
      </c>
      <c r="D29" s="45">
        <v>0.36711564741893182</v>
      </c>
      <c r="E29" s="45">
        <v>5.3805148834766399E-2</v>
      </c>
    </row>
    <row r="30" spans="1:10" x14ac:dyDescent="0.25">
      <c r="A30" s="45">
        <v>-0.19852836266109949</v>
      </c>
      <c r="B30" s="45">
        <v>-0.50206600123110823</v>
      </c>
      <c r="C30" s="45">
        <v>0.33226398556123077</v>
      </c>
      <c r="D30" s="45">
        <v>0.5083412299453155</v>
      </c>
      <c r="E30" s="45">
        <v>0.11744032402436637</v>
      </c>
    </row>
    <row r="31" spans="1:10" x14ac:dyDescent="0.25">
      <c r="A31" s="45">
        <v>-2.1258221394295555E-2</v>
      </c>
      <c r="B31" s="45">
        <v>-0.13109053428014569</v>
      </c>
      <c r="C31" s="45">
        <v>4.458302316070744E-2</v>
      </c>
      <c r="D31" s="45">
        <v>0.11668833610303908</v>
      </c>
      <c r="E31" s="45">
        <v>2.9915032734531426E-2</v>
      </c>
    </row>
    <row r="34" spans="1:1" x14ac:dyDescent="0.25">
      <c r="A34" s="45">
        <v>103.75</v>
      </c>
    </row>
    <row r="35" spans="1:1" x14ac:dyDescent="0.25">
      <c r="A35" s="45">
        <v>-282.375</v>
      </c>
    </row>
    <row r="36" spans="1:1" x14ac:dyDescent="0.25">
      <c r="A36" s="45">
        <v>756.4375</v>
      </c>
    </row>
    <row r="37" spans="1:1" x14ac:dyDescent="0.25">
      <c r="A37" s="45">
        <v>-2097.09375</v>
      </c>
    </row>
    <row r="38" spans="1:1" x14ac:dyDescent="0.25">
      <c r="A38" s="45">
        <v>5880.859375</v>
      </c>
    </row>
    <row r="40" spans="1:1" x14ac:dyDescent="0.25">
      <c r="A40" s="45">
        <f t="array" ref="A40:A44">MMULT(A27:E31,A34:A38)</f>
        <v>-0.89666637523930603</v>
      </c>
    </row>
    <row r="41" spans="1:1" x14ac:dyDescent="0.25">
      <c r="A41" s="45">
        <v>1.7807121317584915</v>
      </c>
    </row>
    <row r="42" spans="1:1" x14ac:dyDescent="0.25">
      <c r="A42" s="45">
        <v>0.25398390431934104</v>
      </c>
    </row>
    <row r="43" spans="1:1" x14ac:dyDescent="0.25">
      <c r="A43" s="45">
        <v>-2.878677594382566</v>
      </c>
    </row>
    <row r="44" spans="1:1" x14ac:dyDescent="0.25">
      <c r="A44" s="45">
        <v>-0.24485989945597453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9"/>
  <sheetViews>
    <sheetView topLeftCell="A70" workbookViewId="0">
      <selection activeCell="G86" sqref="G86"/>
    </sheetView>
  </sheetViews>
  <sheetFormatPr defaultColWidth="9" defaultRowHeight="17.25" x14ac:dyDescent="0.3"/>
  <cols>
    <col min="1" max="1" width="6.5703125" style="5" customWidth="1"/>
    <col min="2" max="2" width="9.140625" style="5" customWidth="1"/>
    <col min="3" max="3" width="11.28515625" style="11" customWidth="1"/>
    <col min="4" max="4" width="7.42578125" style="5" customWidth="1"/>
    <col min="5" max="5" width="10.42578125" style="27" customWidth="1"/>
    <col min="6" max="6" width="8.28515625" style="2" customWidth="1"/>
    <col min="7" max="7" width="10.42578125" style="2" customWidth="1"/>
    <col min="8" max="9" width="9" style="1"/>
    <col min="10" max="16" width="8.28515625" style="1" customWidth="1"/>
    <col min="17" max="16384" width="9" style="1"/>
  </cols>
  <sheetData>
    <row r="1" spans="1:15" s="4" customFormat="1" ht="24.75" customHeight="1" x14ac:dyDescent="0.3">
      <c r="A1" s="7" t="s">
        <v>10</v>
      </c>
      <c r="B1" s="7" t="s">
        <v>12</v>
      </c>
      <c r="C1" s="9" t="s">
        <v>13</v>
      </c>
      <c r="D1" s="7"/>
      <c r="E1" s="28"/>
      <c r="F1" s="8" t="s">
        <v>20</v>
      </c>
      <c r="G1" s="8" t="s">
        <v>21</v>
      </c>
      <c r="I1" s="6" t="s">
        <v>8</v>
      </c>
      <c r="J1" s="20"/>
      <c r="K1" s="21"/>
      <c r="L1" s="20"/>
      <c r="M1" s="20"/>
      <c r="N1" s="22"/>
      <c r="O1" s="22"/>
    </row>
    <row r="2" spans="1:15" x14ac:dyDescent="0.3">
      <c r="A2" s="6">
        <v>1</v>
      </c>
      <c r="B2" s="6">
        <v>40</v>
      </c>
      <c r="C2" s="10">
        <v>7.5</v>
      </c>
      <c r="D2" s="6">
        <v>364</v>
      </c>
      <c r="E2" s="29">
        <v>290</v>
      </c>
      <c r="F2" s="2">
        <f>(B2-47.5)/7.5</f>
        <v>-1</v>
      </c>
      <c r="I2" s="19">
        <v>1</v>
      </c>
      <c r="J2" s="12"/>
      <c r="K2" s="13"/>
      <c r="L2" s="12"/>
      <c r="M2" s="12"/>
      <c r="N2" s="14"/>
      <c r="O2" s="15"/>
    </row>
    <row r="3" spans="1:15" x14ac:dyDescent="0.3">
      <c r="A3" s="6">
        <v>2</v>
      </c>
      <c r="B3" s="6">
        <v>40</v>
      </c>
      <c r="C3" s="10">
        <v>2.5</v>
      </c>
      <c r="D3" s="6">
        <v>389</v>
      </c>
      <c r="E3" s="29">
        <v>320</v>
      </c>
      <c r="F3" s="2">
        <f t="shared" ref="F3:F8" si="0">(B3-47.5)/7.5</f>
        <v>-1</v>
      </c>
      <c r="I3" s="19">
        <v>2</v>
      </c>
      <c r="J3" s="12"/>
      <c r="K3" s="13"/>
      <c r="L3" s="12"/>
      <c r="M3" s="12"/>
      <c r="N3" s="14"/>
      <c r="O3" s="15"/>
    </row>
    <row r="4" spans="1:15" x14ac:dyDescent="0.3">
      <c r="A4" s="6">
        <v>3</v>
      </c>
      <c r="B4" s="6">
        <v>40</v>
      </c>
      <c r="C4" s="10">
        <v>10</v>
      </c>
      <c r="D4" s="6">
        <v>365</v>
      </c>
      <c r="E4" s="29">
        <v>234</v>
      </c>
      <c r="F4" s="2">
        <f t="shared" si="0"/>
        <v>-1</v>
      </c>
      <c r="I4" s="19">
        <v>3</v>
      </c>
      <c r="J4" s="12"/>
      <c r="K4" s="13"/>
      <c r="L4" s="12"/>
      <c r="M4" s="12"/>
      <c r="N4" s="14"/>
      <c r="O4" s="16"/>
    </row>
    <row r="5" spans="1:15" x14ac:dyDescent="0.3">
      <c r="A5" s="6">
        <v>4</v>
      </c>
      <c r="B5" s="6">
        <v>40</v>
      </c>
      <c r="C5" s="10">
        <v>0</v>
      </c>
      <c r="D5" s="6">
        <v>393</v>
      </c>
      <c r="E5" s="29">
        <v>399</v>
      </c>
      <c r="F5" s="2">
        <f t="shared" si="0"/>
        <v>-1</v>
      </c>
      <c r="I5" s="19">
        <v>4</v>
      </c>
      <c r="J5" s="12"/>
      <c r="K5" s="13"/>
      <c r="L5" s="12"/>
      <c r="M5" s="12"/>
      <c r="N5" s="14"/>
      <c r="O5" s="16"/>
    </row>
    <row r="6" spans="1:15" x14ac:dyDescent="0.3">
      <c r="A6" s="6">
        <v>5</v>
      </c>
      <c r="B6" s="6">
        <v>55</v>
      </c>
      <c r="C6" s="10">
        <v>10</v>
      </c>
      <c r="D6" s="6">
        <v>516</v>
      </c>
      <c r="E6" s="29">
        <v>632</v>
      </c>
      <c r="F6" s="2">
        <f t="shared" si="0"/>
        <v>1</v>
      </c>
      <c r="I6" s="19">
        <v>5</v>
      </c>
      <c r="J6" s="12"/>
      <c r="K6" s="13"/>
      <c r="L6" s="12"/>
      <c r="M6" s="12"/>
      <c r="N6" s="14"/>
      <c r="O6" s="16"/>
    </row>
    <row r="7" spans="1:15" x14ac:dyDescent="0.3">
      <c r="A7" s="6">
        <v>6</v>
      </c>
      <c r="B7" s="6">
        <v>45</v>
      </c>
      <c r="C7" s="10">
        <v>7.5</v>
      </c>
      <c r="D7" s="6">
        <v>417</v>
      </c>
      <c r="E7" s="29">
        <v>217</v>
      </c>
      <c r="F7" s="2">
        <f t="shared" si="0"/>
        <v>-0.33333333333333331</v>
      </c>
      <c r="I7" s="19">
        <v>6</v>
      </c>
      <c r="J7" s="12"/>
      <c r="K7" s="17"/>
      <c r="L7" s="12"/>
      <c r="M7" s="12"/>
      <c r="N7" s="14"/>
      <c r="O7" s="18"/>
    </row>
    <row r="8" spans="1:15" x14ac:dyDescent="0.3">
      <c r="A8" s="6">
        <v>7</v>
      </c>
      <c r="B8" s="6">
        <v>45</v>
      </c>
      <c r="C8" s="10">
        <v>10</v>
      </c>
      <c r="D8" s="6">
        <v>409</v>
      </c>
      <c r="E8" s="29">
        <v>309</v>
      </c>
      <c r="F8" s="2">
        <f t="shared" si="0"/>
        <v>-0.33333333333333331</v>
      </c>
      <c r="I8" s="19">
        <v>7</v>
      </c>
      <c r="J8" s="12"/>
      <c r="K8" s="17"/>
      <c r="L8" s="12"/>
      <c r="M8" s="12"/>
      <c r="N8" s="14"/>
      <c r="O8" s="18"/>
    </row>
    <row r="10" spans="1:15" x14ac:dyDescent="0.3">
      <c r="H10" s="1" t="s">
        <v>18</v>
      </c>
      <c r="I10" s="1">
        <v>47.5</v>
      </c>
    </row>
    <row r="11" spans="1:15" x14ac:dyDescent="0.3">
      <c r="A11" s="6"/>
      <c r="B11" s="6">
        <v>40</v>
      </c>
      <c r="C11" s="10">
        <v>45</v>
      </c>
      <c r="D11" s="6">
        <v>55</v>
      </c>
      <c r="H11" s="1" t="s">
        <v>19</v>
      </c>
      <c r="I11" s="1">
        <v>15</v>
      </c>
    </row>
    <row r="12" spans="1:15" x14ac:dyDescent="0.3">
      <c r="A12" s="6"/>
      <c r="B12" s="6">
        <f>(B11-47.5)/7.5</f>
        <v>-1</v>
      </c>
      <c r="C12" s="10">
        <f>(C11-47.5)/7.5</f>
        <v>-0.33333333333333331</v>
      </c>
      <c r="D12" s="6">
        <f t="shared" ref="D12" si="1">(D11-47.5)/7.5</f>
        <v>1</v>
      </c>
    </row>
    <row r="14" spans="1:15" x14ac:dyDescent="0.3">
      <c r="A14" s="6"/>
      <c r="B14" s="6">
        <v>0</v>
      </c>
      <c r="C14" s="10">
        <v>2.5</v>
      </c>
      <c r="D14" s="6">
        <v>7.5</v>
      </c>
      <c r="E14" s="29">
        <v>10</v>
      </c>
    </row>
    <row r="15" spans="1:15" x14ac:dyDescent="0.3">
      <c r="A15" s="6"/>
      <c r="B15" s="6">
        <f>(B14-5)/5</f>
        <v>-1</v>
      </c>
      <c r="C15" s="10">
        <f t="shared" ref="C15:E15" si="2">(C14-5)/5</f>
        <v>-0.5</v>
      </c>
      <c r="D15" s="6">
        <f t="shared" si="2"/>
        <v>0.5</v>
      </c>
      <c r="E15" s="29">
        <f t="shared" si="2"/>
        <v>1</v>
      </c>
    </row>
    <row r="17" spans="1:23" x14ac:dyDescent="0.3">
      <c r="A17" s="6" t="s">
        <v>8</v>
      </c>
      <c r="B17" s="20"/>
      <c r="C17" s="21"/>
      <c r="D17" s="20"/>
      <c r="E17" s="30"/>
      <c r="F17" s="22"/>
      <c r="G17" s="22"/>
    </row>
    <row r="18" spans="1:23" x14ac:dyDescent="0.3">
      <c r="A18" s="19">
        <v>1</v>
      </c>
      <c r="B18" s="12">
        <v>1</v>
      </c>
      <c r="C18" s="13">
        <v>-1</v>
      </c>
      <c r="D18" s="12">
        <v>0.5</v>
      </c>
      <c r="E18" s="13">
        <f>C18^2</f>
        <v>1</v>
      </c>
      <c r="F18" s="14">
        <f>D18^2</f>
        <v>0.25</v>
      </c>
      <c r="G18" s="15">
        <f>D18*C18</f>
        <v>-0.5</v>
      </c>
      <c r="K18" s="23"/>
      <c r="L18" s="23"/>
      <c r="M18" s="23"/>
      <c r="N18" s="23"/>
      <c r="O18" s="23"/>
      <c r="P18" s="23"/>
      <c r="Q18" s="23"/>
    </row>
    <row r="19" spans="1:23" x14ac:dyDescent="0.3">
      <c r="A19" s="19">
        <v>2</v>
      </c>
      <c r="B19" s="12">
        <v>1</v>
      </c>
      <c r="C19" s="13">
        <v>-1</v>
      </c>
      <c r="D19" s="12">
        <v>-0.5</v>
      </c>
      <c r="E19" s="13">
        <f t="shared" ref="E19:E24" si="3">C19^2</f>
        <v>1</v>
      </c>
      <c r="F19" s="14">
        <f t="shared" ref="F19:F24" si="4">D19^2</f>
        <v>0.25</v>
      </c>
      <c r="G19" s="15">
        <f t="shared" ref="G19:G24" si="5">D19*C19</f>
        <v>0.5</v>
      </c>
      <c r="K19" s="23"/>
      <c r="L19" s="23"/>
      <c r="M19" s="23"/>
      <c r="N19" s="23"/>
      <c r="O19" s="23"/>
      <c r="P19" s="23"/>
      <c r="Q19" s="23"/>
    </row>
    <row r="20" spans="1:23" x14ac:dyDescent="0.3">
      <c r="A20" s="19">
        <v>3</v>
      </c>
      <c r="B20" s="12">
        <v>1</v>
      </c>
      <c r="C20" s="13">
        <v>-1</v>
      </c>
      <c r="D20" s="12">
        <v>1</v>
      </c>
      <c r="E20" s="13">
        <f t="shared" si="3"/>
        <v>1</v>
      </c>
      <c r="F20" s="14">
        <f t="shared" si="4"/>
        <v>1</v>
      </c>
      <c r="G20" s="16">
        <f>D20*C20</f>
        <v>-1</v>
      </c>
      <c r="L20" s="23"/>
      <c r="M20" s="23"/>
      <c r="N20" s="23"/>
      <c r="O20" s="23"/>
      <c r="P20" s="23"/>
      <c r="Q20" s="23"/>
    </row>
    <row r="21" spans="1:23" x14ac:dyDescent="0.3">
      <c r="A21" s="19">
        <v>4</v>
      </c>
      <c r="B21" s="12">
        <v>1</v>
      </c>
      <c r="C21" s="13">
        <v>-1</v>
      </c>
      <c r="D21" s="12">
        <v>-1</v>
      </c>
      <c r="E21" s="13">
        <f t="shared" si="3"/>
        <v>1</v>
      </c>
      <c r="F21" s="14">
        <f t="shared" si="4"/>
        <v>1</v>
      </c>
      <c r="G21" s="16">
        <f t="shared" si="5"/>
        <v>1</v>
      </c>
      <c r="L21" s="23"/>
      <c r="M21" s="23"/>
      <c r="N21" s="23"/>
      <c r="O21" s="23"/>
      <c r="P21" s="23"/>
      <c r="Q21" s="23"/>
    </row>
    <row r="22" spans="1:23" x14ac:dyDescent="0.3">
      <c r="A22" s="19">
        <v>5</v>
      </c>
      <c r="B22" s="12">
        <v>1</v>
      </c>
      <c r="C22" s="13">
        <v>1</v>
      </c>
      <c r="D22" s="12">
        <v>1</v>
      </c>
      <c r="E22" s="13">
        <f t="shared" si="3"/>
        <v>1</v>
      </c>
      <c r="F22" s="14">
        <f t="shared" si="4"/>
        <v>1</v>
      </c>
      <c r="G22" s="16">
        <f t="shared" si="5"/>
        <v>1</v>
      </c>
      <c r="L22" s="23"/>
      <c r="M22" s="23"/>
      <c r="N22" s="23"/>
      <c r="O22" s="23"/>
      <c r="P22" s="23"/>
      <c r="Q22" s="23"/>
    </row>
    <row r="23" spans="1:23" x14ac:dyDescent="0.3">
      <c r="A23" s="19">
        <v>6</v>
      </c>
      <c r="B23" s="12">
        <v>1</v>
      </c>
      <c r="C23" s="17">
        <f>C12</f>
        <v>-0.33333333333333331</v>
      </c>
      <c r="D23" s="12">
        <v>0.5</v>
      </c>
      <c r="E23" s="13">
        <f t="shared" si="3"/>
        <v>0.1111111111111111</v>
      </c>
      <c r="F23" s="14">
        <f t="shared" si="4"/>
        <v>0.25</v>
      </c>
      <c r="G23" s="18">
        <f t="shared" si="5"/>
        <v>-0.16666666666666666</v>
      </c>
      <c r="K23" s="23"/>
      <c r="L23" s="23"/>
      <c r="M23" s="23"/>
      <c r="N23" s="23"/>
      <c r="O23" s="23"/>
      <c r="P23" s="23"/>
      <c r="Q23" s="23"/>
    </row>
    <row r="24" spans="1:23" x14ac:dyDescent="0.3">
      <c r="A24" s="19">
        <v>7</v>
      </c>
      <c r="B24" s="12">
        <v>1</v>
      </c>
      <c r="C24" s="17">
        <f>C23</f>
        <v>-0.33333333333333331</v>
      </c>
      <c r="D24" s="12">
        <v>1</v>
      </c>
      <c r="E24" s="13">
        <f t="shared" si="3"/>
        <v>0.1111111111111111</v>
      </c>
      <c r="F24" s="14">
        <f t="shared" si="4"/>
        <v>1</v>
      </c>
      <c r="G24" s="18">
        <f t="shared" si="5"/>
        <v>-0.33333333333333331</v>
      </c>
      <c r="K24" s="23"/>
      <c r="L24" s="23"/>
      <c r="M24" s="23"/>
      <c r="N24" s="23"/>
      <c r="O24" s="23"/>
      <c r="P24" s="23"/>
      <c r="Q24" s="23"/>
    </row>
    <row r="27" spans="1:23" x14ac:dyDescent="0.3">
      <c r="A27" s="12" t="s">
        <v>15</v>
      </c>
      <c r="B27" s="17">
        <f t="array" ref="B27:H32">TRANSPOSE(B18:G24)</f>
        <v>1</v>
      </c>
      <c r="C27" s="12">
        <v>1</v>
      </c>
      <c r="D27" s="12">
        <v>1</v>
      </c>
      <c r="E27" s="16">
        <v>1</v>
      </c>
      <c r="F27" s="15">
        <v>1</v>
      </c>
      <c r="G27" s="2">
        <v>1</v>
      </c>
      <c r="H27" s="1">
        <v>1</v>
      </c>
      <c r="J27" s="1" t="s">
        <v>16</v>
      </c>
      <c r="K27" s="23">
        <f t="array" ref="K27:P32">MMULT(B27:H32,B18:G24)</f>
        <v>7</v>
      </c>
      <c r="L27" s="23">
        <v>-3.666666666666667</v>
      </c>
      <c r="M27" s="23">
        <v>2.5</v>
      </c>
      <c r="N27" s="23">
        <v>5.2222222222222214</v>
      </c>
      <c r="O27" s="23">
        <v>4.75</v>
      </c>
      <c r="P27" s="23">
        <v>0.5</v>
      </c>
      <c r="Q27" s="1" t="s">
        <v>17</v>
      </c>
      <c r="R27" s="23">
        <f t="array" ref="R27:W32">MINVERSE(K27:P32)</f>
        <v>14.948611111111257</v>
      </c>
      <c r="S27" s="23">
        <v>19.058333333333543</v>
      </c>
      <c r="T27" s="23">
        <v>-19.3000000000002</v>
      </c>
      <c r="U27" s="23">
        <v>2.7625000000000504</v>
      </c>
      <c r="V27" s="23">
        <v>2.0555555555555736</v>
      </c>
      <c r="W27" s="23">
        <v>-19.400000000000208</v>
      </c>
    </row>
    <row r="28" spans="1:23" x14ac:dyDescent="0.3">
      <c r="A28" s="12"/>
      <c r="B28" s="17">
        <v>-1</v>
      </c>
      <c r="C28" s="12">
        <v>-1</v>
      </c>
      <c r="D28" s="12">
        <v>-1</v>
      </c>
      <c r="E28" s="16">
        <v>-1</v>
      </c>
      <c r="F28" s="15">
        <v>1</v>
      </c>
      <c r="G28" s="2">
        <v>-0.33333333333333331</v>
      </c>
      <c r="H28" s="1">
        <v>-0.33333333333333331</v>
      </c>
      <c r="K28" s="23">
        <v>-3.666666666666667</v>
      </c>
      <c r="L28" s="23">
        <v>5.2222222222222214</v>
      </c>
      <c r="M28" s="23">
        <v>0.5</v>
      </c>
      <c r="N28" s="23">
        <v>-3.0740740740740744</v>
      </c>
      <c r="O28" s="23">
        <v>-1.9166666666666665</v>
      </c>
      <c r="P28" s="23">
        <v>1.1666666666666667</v>
      </c>
      <c r="R28" s="23">
        <v>19.058333333333525</v>
      </c>
      <c r="S28" s="23">
        <v>26.275000000000276</v>
      </c>
      <c r="T28" s="23">
        <v>-26.450000000000262</v>
      </c>
      <c r="U28" s="23">
        <v>4.8000000000000655</v>
      </c>
      <c r="V28" s="23">
        <v>3.6666666666666901</v>
      </c>
      <c r="W28" s="23">
        <v>-26.850000000000275</v>
      </c>
    </row>
    <row r="29" spans="1:23" x14ac:dyDescent="0.3">
      <c r="A29" s="12"/>
      <c r="B29" s="17">
        <v>0.5</v>
      </c>
      <c r="C29" s="12">
        <v>-0.5</v>
      </c>
      <c r="D29" s="12">
        <v>1</v>
      </c>
      <c r="E29" s="16">
        <v>-1</v>
      </c>
      <c r="F29" s="16">
        <v>1</v>
      </c>
      <c r="G29" s="2">
        <v>0.5</v>
      </c>
      <c r="H29" s="1">
        <v>1</v>
      </c>
      <c r="K29" s="23">
        <v>2.5</v>
      </c>
      <c r="L29" s="23">
        <v>0.5</v>
      </c>
      <c r="M29" s="23">
        <v>4.75</v>
      </c>
      <c r="N29" s="23">
        <v>1.1666666666666667</v>
      </c>
      <c r="O29" s="23">
        <v>2.125</v>
      </c>
      <c r="P29" s="23">
        <v>-1.9166666666666665</v>
      </c>
      <c r="R29" s="23">
        <v>-19.300000000000182</v>
      </c>
      <c r="S29" s="23">
        <v>-26.450000000000262</v>
      </c>
      <c r="T29" s="23">
        <v>27.10000000000025</v>
      </c>
      <c r="U29" s="23">
        <v>-4.6500000000000643</v>
      </c>
      <c r="V29" s="23">
        <v>-4.0000000000000213</v>
      </c>
      <c r="W29" s="23">
        <v>27.300000000000264</v>
      </c>
    </row>
    <row r="30" spans="1:23" x14ac:dyDescent="0.3">
      <c r="A30" s="12"/>
      <c r="B30" s="17">
        <v>1</v>
      </c>
      <c r="C30" s="12">
        <v>1</v>
      </c>
      <c r="D30" s="12">
        <v>1</v>
      </c>
      <c r="E30" s="16">
        <v>1</v>
      </c>
      <c r="F30" s="16">
        <v>1</v>
      </c>
      <c r="G30" s="2">
        <v>0.1111111111111111</v>
      </c>
      <c r="H30" s="1">
        <v>0.1111111111111111</v>
      </c>
      <c r="K30" s="23">
        <v>5.2222222222222214</v>
      </c>
      <c r="L30" s="23">
        <v>-3.0740740740740744</v>
      </c>
      <c r="M30" s="23">
        <v>1.1666666666666667</v>
      </c>
      <c r="N30" s="23">
        <v>5.0246913580246915</v>
      </c>
      <c r="O30" s="23">
        <v>3.6388888888888888</v>
      </c>
      <c r="P30" s="23">
        <v>0.94444444444444442</v>
      </c>
      <c r="R30" s="23">
        <v>2.7625000000000446</v>
      </c>
      <c r="S30" s="23">
        <v>4.8000000000000611</v>
      </c>
      <c r="T30" s="23">
        <v>-4.6500000000000581</v>
      </c>
      <c r="U30" s="23">
        <v>1.9125000000000125</v>
      </c>
      <c r="V30" s="23">
        <v>0.50000000000000522</v>
      </c>
      <c r="W30" s="23">
        <v>-4.9500000000000606</v>
      </c>
    </row>
    <row r="31" spans="1:23" x14ac:dyDescent="0.3">
      <c r="A31" s="12"/>
      <c r="B31" s="17">
        <v>0.25</v>
      </c>
      <c r="C31" s="12">
        <v>0.25</v>
      </c>
      <c r="D31" s="12">
        <v>1</v>
      </c>
      <c r="E31" s="16">
        <v>1</v>
      </c>
      <c r="F31" s="16">
        <v>1</v>
      </c>
      <c r="G31" s="2">
        <v>0.25</v>
      </c>
      <c r="H31" s="1">
        <v>1</v>
      </c>
      <c r="K31" s="23">
        <v>4.75</v>
      </c>
      <c r="L31" s="23">
        <v>-1.9166666666666665</v>
      </c>
      <c r="M31" s="23">
        <v>2.125</v>
      </c>
      <c r="N31" s="23">
        <v>3.6388888888888888</v>
      </c>
      <c r="O31" s="23">
        <v>4.1875</v>
      </c>
      <c r="P31" s="23">
        <v>0.625</v>
      </c>
      <c r="R31" s="23">
        <v>2.0555555555555585</v>
      </c>
      <c r="S31" s="23">
        <v>3.6666666666666741</v>
      </c>
      <c r="T31" s="23">
        <v>-4.0000000000000044</v>
      </c>
      <c r="U31" s="23">
        <v>0.50000000000000355</v>
      </c>
      <c r="V31" s="23">
        <v>1.7777777777777772</v>
      </c>
      <c r="W31" s="23">
        <v>-4.0000000000000062</v>
      </c>
    </row>
    <row r="32" spans="1:23" x14ac:dyDescent="0.3">
      <c r="A32" s="12"/>
      <c r="B32" s="17">
        <v>-0.5</v>
      </c>
      <c r="C32" s="12">
        <v>0.5</v>
      </c>
      <c r="D32" s="12">
        <v>-1</v>
      </c>
      <c r="E32" s="16">
        <v>1</v>
      </c>
      <c r="F32" s="18">
        <v>1</v>
      </c>
      <c r="G32" s="2">
        <v>-0.16666666666666666</v>
      </c>
      <c r="H32" s="1">
        <v>-0.33333333333333331</v>
      </c>
      <c r="K32" s="23">
        <v>0.5</v>
      </c>
      <c r="L32" s="23">
        <v>1.1666666666666667</v>
      </c>
      <c r="M32" s="23">
        <v>-1.9166666666666665</v>
      </c>
      <c r="N32" s="23">
        <v>0.94444444444444442</v>
      </c>
      <c r="O32" s="23">
        <v>0.625</v>
      </c>
      <c r="P32" s="23">
        <v>3.6388888888888888</v>
      </c>
      <c r="R32" s="23">
        <v>-19.400000000000187</v>
      </c>
      <c r="S32" s="23">
        <v>-26.850000000000271</v>
      </c>
      <c r="T32" s="23">
        <v>27.300000000000257</v>
      </c>
      <c r="U32" s="23">
        <v>-4.950000000000065</v>
      </c>
      <c r="V32" s="23">
        <v>-4.0000000000000222</v>
      </c>
      <c r="W32" s="23">
        <v>27.900000000000269</v>
      </c>
    </row>
    <row r="33" spans="1:24" x14ac:dyDescent="0.3">
      <c r="A33" s="12"/>
      <c r="B33" s="17"/>
      <c r="C33" s="12"/>
      <c r="D33" s="12"/>
      <c r="E33" s="16"/>
      <c r="F33" s="18"/>
      <c r="O33" s="23"/>
    </row>
    <row r="35" spans="1:24" x14ac:dyDescent="0.3">
      <c r="B35" s="5">
        <v>364</v>
      </c>
      <c r="K35" s="23">
        <f t="array" ref="K35:K40">MMULT(B27:H32,B35:B41)</f>
        <v>2853</v>
      </c>
      <c r="N35" s="1" t="s">
        <v>22</v>
      </c>
      <c r="O35" s="1">
        <f t="array" ref="O35:O40">MMULT(R27:W32,K35:K40)</f>
        <v>453.99166666666952</v>
      </c>
      <c r="Q35" s="1" t="s">
        <v>23</v>
      </c>
      <c r="R35" s="23">
        <f>SUM(E2:E8)/7</f>
        <v>343</v>
      </c>
      <c r="T35" s="1" t="s">
        <v>24</v>
      </c>
      <c r="U35" s="1">
        <f>D44*343</f>
        <v>4997.51</v>
      </c>
      <c r="W35" s="1" t="s">
        <v>25</v>
      </c>
      <c r="X35" s="1">
        <f>SQRT(U35)</f>
        <v>70.69306896719084</v>
      </c>
    </row>
    <row r="36" spans="1:24" x14ac:dyDescent="0.3">
      <c r="B36" s="5">
        <v>389</v>
      </c>
      <c r="K36" s="23">
        <v>-1270.3333333333333</v>
      </c>
      <c r="O36" s="1">
        <v>83.800000000006548</v>
      </c>
      <c r="R36" s="23"/>
      <c r="U36" s="1">
        <f t="shared" ref="U36:U40" si="6">D45*343</f>
        <v>8832.25</v>
      </c>
      <c r="X36" s="1">
        <f t="shared" ref="X36:X40" si="7">SQRT(U36)</f>
        <v>93.980051074682862</v>
      </c>
    </row>
    <row r="37" spans="1:24" x14ac:dyDescent="0.3">
      <c r="B37" s="5">
        <v>365</v>
      </c>
      <c r="K37" s="23">
        <v>1093</v>
      </c>
      <c r="O37" s="1">
        <v>-23.399999999997817</v>
      </c>
      <c r="R37" s="23"/>
      <c r="U37" s="1">
        <f t="shared" si="6"/>
        <v>9110.08</v>
      </c>
      <c r="X37" s="1">
        <f t="shared" si="7"/>
        <v>95.44673907473215</v>
      </c>
    </row>
    <row r="38" spans="1:24" x14ac:dyDescent="0.3">
      <c r="B38" s="5">
        <v>393</v>
      </c>
      <c r="K38" s="23">
        <v>2118.7777777777778</v>
      </c>
      <c r="O38" s="1">
        <v>5.4750000000015007</v>
      </c>
      <c r="R38" s="23"/>
      <c r="U38" s="1">
        <f t="shared" si="6"/>
        <v>655.13</v>
      </c>
      <c r="X38" s="1">
        <f t="shared" si="7"/>
        <v>25.59550741829511</v>
      </c>
    </row>
    <row r="39" spans="1:24" x14ac:dyDescent="0.3">
      <c r="B39" s="5">
        <v>516</v>
      </c>
      <c r="K39" s="23">
        <v>1975.5</v>
      </c>
      <c r="O39" s="1">
        <v>3.333333333332348</v>
      </c>
      <c r="R39" s="23"/>
      <c r="U39" s="1">
        <f t="shared" si="6"/>
        <v>610.54</v>
      </c>
      <c r="X39" s="1">
        <f t="shared" si="7"/>
        <v>24.709107632611907</v>
      </c>
    </row>
    <row r="40" spans="1:24" x14ac:dyDescent="0.3">
      <c r="B40" s="5">
        <v>417</v>
      </c>
      <c r="K40" s="23">
        <v>350.66666666666669</v>
      </c>
      <c r="O40" s="1">
        <v>-7.1999999999934516</v>
      </c>
      <c r="R40" s="23"/>
      <c r="U40" s="1">
        <f t="shared" si="6"/>
        <v>9381.0500000000011</v>
      </c>
      <c r="X40" s="1">
        <f t="shared" si="7"/>
        <v>96.855820682083944</v>
      </c>
    </row>
    <row r="41" spans="1:24" x14ac:dyDescent="0.3">
      <c r="B41" s="5">
        <v>409</v>
      </c>
    </row>
    <row r="43" spans="1:24" x14ac:dyDescent="0.3">
      <c r="B43" s="6" t="s">
        <v>14</v>
      </c>
      <c r="C43" s="10"/>
      <c r="D43" s="6"/>
      <c r="E43" s="29"/>
      <c r="F43" s="3"/>
    </row>
    <row r="44" spans="1:24" x14ac:dyDescent="0.3">
      <c r="B44" s="6">
        <v>0</v>
      </c>
      <c r="C44" s="10">
        <v>453.99</v>
      </c>
      <c r="D44" s="6">
        <v>14.57</v>
      </c>
      <c r="E44" s="29">
        <f>SQRT(I44)</f>
        <v>70.69306896719084</v>
      </c>
      <c r="F44" s="3">
        <f>2.005*E44</f>
        <v>141.73960327921762</v>
      </c>
      <c r="I44" s="1">
        <f>343*D44</f>
        <v>4997.51</v>
      </c>
    </row>
    <row r="45" spans="1:24" x14ac:dyDescent="0.3">
      <c r="B45" s="6">
        <v>1</v>
      </c>
      <c r="C45" s="10">
        <v>83.8</v>
      </c>
      <c r="D45" s="6">
        <v>25.75</v>
      </c>
      <c r="E45" s="29">
        <f t="shared" ref="E45:E49" si="8">SQRT(I45)</f>
        <v>93.980051074682862</v>
      </c>
      <c r="F45" s="3">
        <f t="shared" ref="F45:F49" si="9">2.005*E45</f>
        <v>188.43000240473913</v>
      </c>
      <c r="I45" s="1">
        <f t="shared" ref="I45:I49" si="10">343*D45</f>
        <v>8832.25</v>
      </c>
    </row>
    <row r="46" spans="1:24" x14ac:dyDescent="0.3">
      <c r="B46" s="6">
        <v>2</v>
      </c>
      <c r="C46" s="10">
        <v>-23.4</v>
      </c>
      <c r="D46" s="6">
        <v>26.56</v>
      </c>
      <c r="E46" s="29">
        <f t="shared" si="8"/>
        <v>95.44673907473215</v>
      </c>
      <c r="F46" s="3">
        <f t="shared" si="9"/>
        <v>191.37071184483796</v>
      </c>
      <c r="I46" s="1">
        <f t="shared" si="10"/>
        <v>9110.08</v>
      </c>
    </row>
    <row r="47" spans="1:24" x14ac:dyDescent="0.3">
      <c r="B47" s="6">
        <v>11</v>
      </c>
      <c r="C47" s="10">
        <v>5.48</v>
      </c>
      <c r="D47" s="6">
        <v>1.91</v>
      </c>
      <c r="E47" s="29">
        <f t="shared" si="8"/>
        <v>25.59550741829511</v>
      </c>
      <c r="F47" s="3">
        <f t="shared" si="9"/>
        <v>51.318992373681695</v>
      </c>
      <c r="I47" s="1">
        <f t="shared" si="10"/>
        <v>655.13</v>
      </c>
    </row>
    <row r="48" spans="1:24" x14ac:dyDescent="0.3">
      <c r="B48" s="6">
        <v>22</v>
      </c>
      <c r="C48" s="10">
        <v>3.33</v>
      </c>
      <c r="D48" s="6">
        <v>1.78</v>
      </c>
      <c r="E48" s="29">
        <f t="shared" si="8"/>
        <v>24.709107632611907</v>
      </c>
      <c r="F48" s="3">
        <f t="shared" si="9"/>
        <v>49.541760803386872</v>
      </c>
      <c r="I48" s="1">
        <f t="shared" si="10"/>
        <v>610.54</v>
      </c>
    </row>
    <row r="49" spans="1:16" x14ac:dyDescent="0.3">
      <c r="B49" s="6">
        <v>12</v>
      </c>
      <c r="C49" s="10">
        <v>-7.2</v>
      </c>
      <c r="D49" s="6">
        <v>27.35</v>
      </c>
      <c r="E49" s="29">
        <f t="shared" si="8"/>
        <v>96.855820682083944</v>
      </c>
      <c r="F49" s="3">
        <f t="shared" si="9"/>
        <v>194.1959204675783</v>
      </c>
      <c r="I49" s="1">
        <f t="shared" si="10"/>
        <v>9381.0500000000011</v>
      </c>
    </row>
    <row r="53" spans="1:16" x14ac:dyDescent="0.3">
      <c r="A53" s="6" t="s">
        <v>8</v>
      </c>
      <c r="B53" s="6"/>
      <c r="C53" s="10"/>
      <c r="D53" s="6"/>
      <c r="E53" s="29"/>
      <c r="F53" s="3"/>
      <c r="G53" s="3"/>
      <c r="I53" s="1" t="s">
        <v>15</v>
      </c>
      <c r="J53" s="1">
        <f t="array" ref="J53:P58">TRANSPOSE(B54:G60)</f>
        <v>1</v>
      </c>
      <c r="K53" s="1">
        <v>1</v>
      </c>
      <c r="L53" s="1">
        <v>1</v>
      </c>
      <c r="M53" s="1">
        <v>1</v>
      </c>
      <c r="N53" s="1">
        <v>1</v>
      </c>
      <c r="O53" s="1">
        <v>1</v>
      </c>
      <c r="P53" s="1">
        <v>1</v>
      </c>
    </row>
    <row r="54" spans="1:16" x14ac:dyDescent="0.3">
      <c r="A54" s="6">
        <v>1</v>
      </c>
      <c r="B54" s="6">
        <v>1</v>
      </c>
      <c r="C54" s="6">
        <v>40</v>
      </c>
      <c r="D54" s="10">
        <v>7.5</v>
      </c>
      <c r="E54" s="29">
        <f>C54^2</f>
        <v>1600</v>
      </c>
      <c r="F54" s="3">
        <f>D54^2</f>
        <v>56.25</v>
      </c>
      <c r="G54" s="24">
        <f>D54*C54</f>
        <v>300</v>
      </c>
      <c r="J54" s="1">
        <v>40</v>
      </c>
      <c r="K54" s="1">
        <v>40</v>
      </c>
      <c r="L54" s="1">
        <v>40</v>
      </c>
      <c r="M54" s="1">
        <v>40</v>
      </c>
      <c r="N54" s="1">
        <v>55</v>
      </c>
      <c r="O54" s="1">
        <v>45</v>
      </c>
      <c r="P54" s="1">
        <v>45</v>
      </c>
    </row>
    <row r="55" spans="1:16" x14ac:dyDescent="0.3">
      <c r="A55" s="6">
        <v>2</v>
      </c>
      <c r="B55" s="6">
        <v>1</v>
      </c>
      <c r="C55" s="6">
        <v>40</v>
      </c>
      <c r="D55" s="10">
        <v>2.5</v>
      </c>
      <c r="E55" s="29">
        <f t="shared" ref="E55:E60" si="11">C55^2</f>
        <v>1600</v>
      </c>
      <c r="F55" s="3">
        <f t="shared" ref="F55:F60" si="12">D55^2</f>
        <v>6.25</v>
      </c>
      <c r="G55" s="24">
        <f t="shared" ref="G55" si="13">D55*C55</f>
        <v>100</v>
      </c>
      <c r="J55" s="1">
        <v>7.5</v>
      </c>
      <c r="K55" s="1">
        <v>2.5</v>
      </c>
      <c r="L55" s="1">
        <v>10</v>
      </c>
      <c r="M55" s="1">
        <v>0</v>
      </c>
      <c r="N55" s="1">
        <v>10</v>
      </c>
      <c r="O55" s="1">
        <v>7.5</v>
      </c>
      <c r="P55" s="1">
        <v>10</v>
      </c>
    </row>
    <row r="56" spans="1:16" x14ac:dyDescent="0.3">
      <c r="A56" s="6">
        <v>3</v>
      </c>
      <c r="B56" s="6">
        <v>1</v>
      </c>
      <c r="C56" s="6">
        <v>40</v>
      </c>
      <c r="D56" s="10">
        <v>10</v>
      </c>
      <c r="E56" s="29">
        <f t="shared" si="11"/>
        <v>1600</v>
      </c>
      <c r="F56" s="3">
        <f t="shared" si="12"/>
        <v>100</v>
      </c>
      <c r="G56" s="25">
        <f>D56*C56</f>
        <v>400</v>
      </c>
      <c r="J56" s="1">
        <v>1600</v>
      </c>
      <c r="K56" s="1">
        <v>1600</v>
      </c>
      <c r="L56" s="1">
        <v>1600</v>
      </c>
      <c r="M56" s="1">
        <v>1600</v>
      </c>
      <c r="N56" s="1">
        <v>3025</v>
      </c>
      <c r="O56" s="1">
        <v>2025</v>
      </c>
      <c r="P56" s="1">
        <v>2025</v>
      </c>
    </row>
    <row r="57" spans="1:16" x14ac:dyDescent="0.3">
      <c r="A57" s="6">
        <v>4</v>
      </c>
      <c r="B57" s="6">
        <v>1</v>
      </c>
      <c r="C57" s="6">
        <v>40</v>
      </c>
      <c r="D57" s="10">
        <v>0</v>
      </c>
      <c r="E57" s="29">
        <f t="shared" si="11"/>
        <v>1600</v>
      </c>
      <c r="F57" s="3">
        <f t="shared" si="12"/>
        <v>0</v>
      </c>
      <c r="G57" s="25">
        <f t="shared" ref="G57:G60" si="14">D57*C57</f>
        <v>0</v>
      </c>
      <c r="J57" s="1">
        <v>56.25</v>
      </c>
      <c r="K57" s="1">
        <v>6.25</v>
      </c>
      <c r="L57" s="1">
        <v>100</v>
      </c>
      <c r="M57" s="1">
        <v>0</v>
      </c>
      <c r="N57" s="1">
        <v>100</v>
      </c>
      <c r="O57" s="1">
        <v>56.25</v>
      </c>
      <c r="P57" s="1">
        <v>100</v>
      </c>
    </row>
    <row r="58" spans="1:16" x14ac:dyDescent="0.3">
      <c r="A58" s="6">
        <v>5</v>
      </c>
      <c r="B58" s="6">
        <v>1</v>
      </c>
      <c r="C58" s="6">
        <v>55</v>
      </c>
      <c r="D58" s="10">
        <v>10</v>
      </c>
      <c r="E58" s="29">
        <f t="shared" si="11"/>
        <v>3025</v>
      </c>
      <c r="F58" s="3">
        <f t="shared" si="12"/>
        <v>100</v>
      </c>
      <c r="G58" s="25">
        <f t="shared" si="14"/>
        <v>550</v>
      </c>
      <c r="J58" s="1">
        <v>300</v>
      </c>
      <c r="K58" s="1">
        <v>100</v>
      </c>
      <c r="L58" s="1">
        <v>400</v>
      </c>
      <c r="M58" s="1">
        <v>0</v>
      </c>
      <c r="N58" s="1">
        <v>550</v>
      </c>
      <c r="O58" s="1">
        <v>337.5</v>
      </c>
      <c r="P58" s="1">
        <v>450</v>
      </c>
    </row>
    <row r="59" spans="1:16" x14ac:dyDescent="0.3">
      <c r="A59" s="6">
        <v>6</v>
      </c>
      <c r="B59" s="6">
        <v>1</v>
      </c>
      <c r="C59" s="6">
        <v>45</v>
      </c>
      <c r="D59" s="10">
        <v>7.5</v>
      </c>
      <c r="E59" s="29">
        <f t="shared" si="11"/>
        <v>2025</v>
      </c>
      <c r="F59" s="3">
        <f t="shared" si="12"/>
        <v>56.25</v>
      </c>
      <c r="G59" s="26">
        <f t="shared" si="14"/>
        <v>337.5</v>
      </c>
    </row>
    <row r="60" spans="1:16" x14ac:dyDescent="0.3">
      <c r="A60" s="6">
        <v>7</v>
      </c>
      <c r="B60" s="6">
        <v>1</v>
      </c>
      <c r="C60" s="6">
        <v>45</v>
      </c>
      <c r="D60" s="10">
        <v>10</v>
      </c>
      <c r="E60" s="29">
        <f t="shared" si="11"/>
        <v>2025</v>
      </c>
      <c r="F60" s="3">
        <f t="shared" si="12"/>
        <v>100</v>
      </c>
      <c r="G60" s="26">
        <f t="shared" si="14"/>
        <v>450</v>
      </c>
    </row>
    <row r="62" spans="1:16" x14ac:dyDescent="0.3">
      <c r="A62" s="5" t="s">
        <v>16</v>
      </c>
      <c r="B62" s="5">
        <f t="array" ref="B62:G67">MMULT(J53:P58,B54:G60)</f>
        <v>7</v>
      </c>
      <c r="C62" s="27">
        <v>305</v>
      </c>
      <c r="D62" s="5">
        <v>47.5</v>
      </c>
      <c r="E62" s="27">
        <v>13475</v>
      </c>
      <c r="F62" s="2">
        <v>418.75</v>
      </c>
      <c r="G62" s="2">
        <v>2137.5</v>
      </c>
      <c r="I62" s="1" t="s">
        <v>17</v>
      </c>
      <c r="J62" s="1">
        <f t="array" ref="J62:O67">MINVERSE(B62:G67)</f>
        <v>1914.5000000073933</v>
      </c>
      <c r="K62" s="1">
        <v>-64.266666666985955</v>
      </c>
      <c r="L62" s="1">
        <v>-94.533333333313209</v>
      </c>
      <c r="M62" s="1">
        <v>0.40666666667001633</v>
      </c>
      <c r="N62" s="1">
        <v>-0.8266666666683834</v>
      </c>
      <c r="O62" s="1">
        <v>2.6000000000001253</v>
      </c>
    </row>
    <row r="63" spans="1:16" x14ac:dyDescent="0.3">
      <c r="B63" s="5">
        <v>305</v>
      </c>
      <c r="C63" s="27">
        <v>13475</v>
      </c>
      <c r="D63" s="5">
        <v>2137.5</v>
      </c>
      <c r="E63" s="27">
        <v>604625</v>
      </c>
      <c r="F63" s="2">
        <v>19031.25</v>
      </c>
      <c r="G63" s="2">
        <v>97687.5</v>
      </c>
      <c r="J63" s="1">
        <v>-64.266666666897507</v>
      </c>
      <c r="K63" s="1">
        <v>2.9817777777877228</v>
      </c>
      <c r="L63" s="1">
        <v>-1.2764444444449909</v>
      </c>
      <c r="M63" s="1">
        <v>-3.4311111111215077E-2</v>
      </c>
      <c r="N63" s="1">
        <v>7.1111111111715327E-3</v>
      </c>
      <c r="O63" s="1">
        <v>2.8266666666658981E-2</v>
      </c>
    </row>
    <row r="64" spans="1:16" x14ac:dyDescent="0.3">
      <c r="B64" s="5">
        <v>47.5</v>
      </c>
      <c r="C64" s="11">
        <v>2137.5</v>
      </c>
      <c r="D64" s="5">
        <v>418.75</v>
      </c>
      <c r="E64" s="27">
        <v>97687.5</v>
      </c>
      <c r="F64" s="2">
        <v>3859.375</v>
      </c>
      <c r="G64" s="2">
        <v>19031.25</v>
      </c>
      <c r="J64" s="1">
        <v>-94.533333333792015</v>
      </c>
      <c r="K64" s="1">
        <v>-1.2764444444245113</v>
      </c>
      <c r="L64" s="1">
        <v>28.887111111109419</v>
      </c>
      <c r="M64" s="1">
        <v>9.1377777777566532E-2</v>
      </c>
      <c r="N64" s="1">
        <v>0.142222222222292</v>
      </c>
      <c r="O64" s="1">
        <v>-0.75413333333331956</v>
      </c>
    </row>
    <row r="65" spans="1:15" x14ac:dyDescent="0.3">
      <c r="B65" s="5">
        <v>13475</v>
      </c>
      <c r="C65" s="27">
        <v>604625</v>
      </c>
      <c r="D65" s="5">
        <v>97687.5</v>
      </c>
      <c r="E65" s="27">
        <v>27591875</v>
      </c>
      <c r="F65" s="2">
        <v>878906.25</v>
      </c>
      <c r="G65" s="2">
        <v>4538437.5</v>
      </c>
      <c r="J65" s="1">
        <v>0.40666666666779938</v>
      </c>
      <c r="K65" s="1">
        <v>-3.4311111111159434E-2</v>
      </c>
      <c r="L65" s="1">
        <v>9.1377777777778793E-2</v>
      </c>
      <c r="M65" s="1">
        <v>6.0444444444494188E-4</v>
      </c>
      <c r="N65" s="1">
        <v>3.5555555555512146E-4</v>
      </c>
      <c r="O65" s="1">
        <v>-2.3466666666665517E-3</v>
      </c>
    </row>
    <row r="66" spans="1:15" x14ac:dyDescent="0.3">
      <c r="B66" s="5">
        <v>418.75</v>
      </c>
      <c r="C66" s="11">
        <v>19031.25</v>
      </c>
      <c r="D66" s="5">
        <v>3859.375</v>
      </c>
      <c r="E66" s="27">
        <v>878906.25</v>
      </c>
      <c r="F66" s="2">
        <v>36367.1875</v>
      </c>
      <c r="G66" s="2">
        <v>176484.375</v>
      </c>
      <c r="J66" s="1">
        <v>-0.82666666667058608</v>
      </c>
      <c r="K66" s="1">
        <v>7.1111111112808932E-3</v>
      </c>
      <c r="L66" s="1">
        <v>0.14222222222220982</v>
      </c>
      <c r="M66" s="1">
        <v>3.5555555555376512E-4</v>
      </c>
      <c r="N66" s="1">
        <v>2.844444444445181E-3</v>
      </c>
      <c r="O66" s="1">
        <v>-4.2666666666666382E-3</v>
      </c>
    </row>
    <row r="67" spans="1:15" x14ac:dyDescent="0.3">
      <c r="B67" s="5">
        <v>2137.5</v>
      </c>
      <c r="C67" s="11">
        <v>97687.5</v>
      </c>
      <c r="D67" s="5">
        <v>19031.25</v>
      </c>
      <c r="E67" s="27">
        <v>4538437.5</v>
      </c>
      <c r="F67" s="2">
        <v>176484.375</v>
      </c>
      <c r="G67" s="2">
        <v>878906.25</v>
      </c>
      <c r="J67" s="1">
        <v>2.6000000000125465</v>
      </c>
      <c r="K67" s="1">
        <v>2.8266666666121577E-2</v>
      </c>
      <c r="L67" s="1">
        <v>-0.75413333333328747</v>
      </c>
      <c r="M67" s="1">
        <v>-2.3466666666608926E-3</v>
      </c>
      <c r="N67" s="1">
        <v>-4.2666666666686245E-3</v>
      </c>
      <c r="O67" s="1">
        <v>1.983999999999965E-2</v>
      </c>
    </row>
    <row r="69" spans="1:15" x14ac:dyDescent="0.3">
      <c r="A69" s="5" t="s">
        <v>26</v>
      </c>
      <c r="B69" s="5">
        <f t="array" ref="B69:B74">MMULT(J53:P58,D2:D8)</f>
        <v>2853</v>
      </c>
    </row>
    <row r="70" spans="1:15" x14ac:dyDescent="0.3">
      <c r="B70" s="5">
        <v>125990</v>
      </c>
    </row>
    <row r="71" spans="1:15" x14ac:dyDescent="0.3">
      <c r="B71" s="5">
        <v>19730</v>
      </c>
    </row>
    <row r="72" spans="1:15" x14ac:dyDescent="0.3">
      <c r="B72" s="5">
        <v>5651150</v>
      </c>
    </row>
    <row r="73" spans="1:15" x14ac:dyDescent="0.3">
      <c r="B73" s="5">
        <v>175362.5</v>
      </c>
    </row>
    <row r="74" spans="1:15" x14ac:dyDescent="0.3">
      <c r="B74" s="5">
        <v>902687.5</v>
      </c>
    </row>
    <row r="76" spans="1:15" x14ac:dyDescent="0.3">
      <c r="A76" s="5" t="s">
        <v>22</v>
      </c>
      <c r="B76" s="5">
        <f t="array" ref="B76:B81">MMULT(J62:O67,B69:B74)</f>
        <v>124.00000000419095</v>
      </c>
      <c r="D76" s="1" t="s">
        <v>23</v>
      </c>
      <c r="E76" s="31">
        <f>SUM(E2:E8)/7</f>
        <v>343</v>
      </c>
      <c r="F76" s="1"/>
      <c r="G76" s="1" t="s">
        <v>24</v>
      </c>
      <c r="H76" s="1">
        <f>C84*343</f>
        <v>656673.5</v>
      </c>
      <c r="J76" s="1" t="s">
        <v>25</v>
      </c>
      <c r="K76" s="1">
        <f>SQRT(H76)</f>
        <v>810.35393501852013</v>
      </c>
    </row>
    <row r="77" spans="1:15" x14ac:dyDescent="0.3">
      <c r="B77" s="5">
        <v>2.8866666664252989</v>
      </c>
      <c r="D77" s="1"/>
      <c r="E77" s="31"/>
      <c r="F77" s="1"/>
      <c r="G77" s="1"/>
      <c r="H77" s="1">
        <f t="shared" ref="H77:H81" si="15">C85*343</f>
        <v>1022.14</v>
      </c>
      <c r="K77" s="1">
        <f t="shared" ref="K77:K81" si="16">SQRT(H77)</f>
        <v>31.970924290673864</v>
      </c>
    </row>
    <row r="78" spans="1:15" x14ac:dyDescent="0.3">
      <c r="B78" s="5">
        <v>3.1066666669212282</v>
      </c>
      <c r="D78" s="1"/>
      <c r="E78" s="31"/>
      <c r="F78" s="1"/>
      <c r="G78" s="1"/>
      <c r="H78" s="1">
        <f t="shared" si="15"/>
        <v>9909.27</v>
      </c>
      <c r="K78" s="1">
        <f t="shared" si="16"/>
        <v>99.545316313727184</v>
      </c>
    </row>
    <row r="79" spans="1:15" x14ac:dyDescent="0.3">
      <c r="B79" s="5">
        <v>9.7333333336337091E-2</v>
      </c>
      <c r="D79" s="1"/>
      <c r="E79" s="31"/>
      <c r="F79" s="1"/>
      <c r="G79" s="1"/>
      <c r="H79" s="1">
        <f t="shared" si="15"/>
        <v>0.20579999999999998</v>
      </c>
      <c r="K79" s="1">
        <f t="shared" si="16"/>
        <v>0.4536518488885502</v>
      </c>
    </row>
    <row r="80" spans="1:15" x14ac:dyDescent="0.3">
      <c r="B80" s="5">
        <v>0.13333333333366681</v>
      </c>
      <c r="D80" s="1"/>
      <c r="E80" s="31"/>
      <c r="F80" s="1"/>
      <c r="G80" s="1"/>
      <c r="H80" s="1">
        <f t="shared" si="15"/>
        <v>0.97411999999999999</v>
      </c>
      <c r="K80" s="1">
        <f t="shared" si="16"/>
        <v>0.98697517699281578</v>
      </c>
    </row>
    <row r="81" spans="1:11" x14ac:dyDescent="0.3">
      <c r="B81" s="5">
        <v>-0.19200000000637374</v>
      </c>
      <c r="D81" s="1"/>
      <c r="E81" s="31"/>
      <c r="F81" s="1"/>
      <c r="G81" s="1"/>
      <c r="H81" s="1">
        <f t="shared" si="15"/>
        <v>6.8051199999999996</v>
      </c>
      <c r="K81" s="1">
        <f t="shared" si="16"/>
        <v>2.6086624925428739</v>
      </c>
    </row>
    <row r="83" spans="1:11" x14ac:dyDescent="0.3">
      <c r="A83" s="6" t="s">
        <v>14</v>
      </c>
      <c r="B83" s="10"/>
      <c r="C83" s="6"/>
      <c r="D83" s="6"/>
      <c r="E83" s="25"/>
    </row>
    <row r="84" spans="1:11" x14ac:dyDescent="0.3">
      <c r="A84" s="6">
        <v>0</v>
      </c>
      <c r="B84" s="10">
        <f>B76</f>
        <v>124.00000000419095</v>
      </c>
      <c r="C84" s="6">
        <v>1914.5</v>
      </c>
      <c r="D84" s="6">
        <f>K76</f>
        <v>810.35393501852013</v>
      </c>
      <c r="E84" s="25">
        <f>2.005*D84</f>
        <v>1624.7596397121329</v>
      </c>
    </row>
    <row r="85" spans="1:11" x14ac:dyDescent="0.3">
      <c r="A85" s="6">
        <v>1</v>
      </c>
      <c r="B85" s="10">
        <f t="shared" ref="B85:B89" si="17">B77</f>
        <v>2.8866666664252989</v>
      </c>
      <c r="C85" s="6">
        <v>2.98</v>
      </c>
      <c r="D85" s="6">
        <f t="shared" ref="D85:D89" si="18">K77</f>
        <v>31.970924290673864</v>
      </c>
      <c r="E85" s="25">
        <f t="shared" ref="E85:E89" si="19">2.005*D85</f>
        <v>64.10170320280109</v>
      </c>
    </row>
    <row r="86" spans="1:11" x14ac:dyDescent="0.3">
      <c r="A86" s="6">
        <v>2</v>
      </c>
      <c r="B86" s="10">
        <f t="shared" si="17"/>
        <v>3.1066666669212282</v>
      </c>
      <c r="C86" s="6">
        <v>28.89</v>
      </c>
      <c r="D86" s="6">
        <f t="shared" si="18"/>
        <v>99.545316313727184</v>
      </c>
      <c r="E86" s="25">
        <f t="shared" si="19"/>
        <v>199.588359209023</v>
      </c>
    </row>
    <row r="87" spans="1:11" x14ac:dyDescent="0.3">
      <c r="A87" s="6">
        <v>11</v>
      </c>
      <c r="B87" s="10">
        <f t="shared" si="17"/>
        <v>9.7333333336337091E-2</v>
      </c>
      <c r="C87" s="6">
        <v>5.9999999999999995E-4</v>
      </c>
      <c r="D87" s="6">
        <f t="shared" si="18"/>
        <v>0.4536518488885502</v>
      </c>
      <c r="E87" s="25">
        <f t="shared" si="19"/>
        <v>0.90957195702154314</v>
      </c>
    </row>
    <row r="88" spans="1:11" x14ac:dyDescent="0.3">
      <c r="A88" s="6">
        <v>22</v>
      </c>
      <c r="B88" s="10">
        <f t="shared" si="17"/>
        <v>0.13333333333366681</v>
      </c>
      <c r="C88" s="6">
        <v>2.8400000000000001E-3</v>
      </c>
      <c r="D88" s="6">
        <f t="shared" si="18"/>
        <v>0.98697517699281578</v>
      </c>
      <c r="E88" s="25">
        <f t="shared" si="19"/>
        <v>1.9788852298705955</v>
      </c>
    </row>
    <row r="89" spans="1:11" x14ac:dyDescent="0.3">
      <c r="A89" s="6">
        <v>12</v>
      </c>
      <c r="B89" s="10">
        <f t="shared" si="17"/>
        <v>-0.19200000000637374</v>
      </c>
      <c r="C89" s="6">
        <v>1.984E-2</v>
      </c>
      <c r="D89" s="6">
        <f t="shared" si="18"/>
        <v>2.6086624925428739</v>
      </c>
      <c r="E89" s="25">
        <f t="shared" si="19"/>
        <v>5.2303682975484618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58"/>
  <sheetViews>
    <sheetView tabSelected="1" topLeftCell="A76" workbookViewId="0">
      <selection activeCell="D59" sqref="D59"/>
    </sheetView>
  </sheetViews>
  <sheetFormatPr defaultColWidth="9" defaultRowHeight="17.25" x14ac:dyDescent="0.3"/>
  <cols>
    <col min="1" max="16384" width="9" style="32"/>
  </cols>
  <sheetData>
    <row r="3" spans="1:18" x14ac:dyDescent="0.3">
      <c r="A3" s="32" t="s">
        <v>34</v>
      </c>
      <c r="C3" s="32" t="s">
        <v>21</v>
      </c>
      <c r="D3" s="32">
        <v>-1</v>
      </c>
      <c r="E3" s="32">
        <v>1</v>
      </c>
      <c r="F3" s="32">
        <v>0</v>
      </c>
      <c r="G3" s="33">
        <v>-1.4139999999999999</v>
      </c>
      <c r="H3" s="32">
        <v>1.4139999999999999</v>
      </c>
    </row>
    <row r="4" spans="1:18" x14ac:dyDescent="0.3">
      <c r="A4" s="32" t="s">
        <v>33</v>
      </c>
      <c r="C4" s="32" t="s">
        <v>35</v>
      </c>
      <c r="D4" s="32">
        <f>D3*(-0.7)+0.5</f>
        <v>1.2</v>
      </c>
      <c r="E4" s="32">
        <f t="shared" ref="E4:H4" si="0">E3*(-0.7)+0.5</f>
        <v>-0.19999999999999996</v>
      </c>
      <c r="F4" s="32">
        <f t="shared" si="0"/>
        <v>0.5</v>
      </c>
      <c r="G4" s="32">
        <f t="shared" si="0"/>
        <v>1.4897999999999998</v>
      </c>
      <c r="H4" s="32">
        <f t="shared" si="0"/>
        <v>-0.4897999999999999</v>
      </c>
    </row>
    <row r="6" spans="1:18" x14ac:dyDescent="0.3">
      <c r="C6" s="32" t="s">
        <v>20</v>
      </c>
      <c r="D6" s="32">
        <v>-1</v>
      </c>
      <c r="E6" s="32">
        <v>1</v>
      </c>
      <c r="F6" s="32">
        <v>0</v>
      </c>
      <c r="G6" s="33">
        <v>-1.4139999999999999</v>
      </c>
      <c r="H6" s="32">
        <v>1.4139999999999999</v>
      </c>
    </row>
    <row r="7" spans="1:18" x14ac:dyDescent="0.3">
      <c r="C7" s="32" t="s">
        <v>36</v>
      </c>
      <c r="D7" s="32">
        <f>D6*(-1.06)+0.5</f>
        <v>1.56</v>
      </c>
      <c r="E7" s="32">
        <f t="shared" ref="E7:H7" si="1">E6*(-1.06)+0.5</f>
        <v>-0.56000000000000005</v>
      </c>
      <c r="F7" s="32">
        <f t="shared" si="1"/>
        <v>0.5</v>
      </c>
      <c r="G7" s="32">
        <f t="shared" si="1"/>
        <v>1.99884</v>
      </c>
      <c r="H7" s="32">
        <f t="shared" si="1"/>
        <v>-0.99883999999999995</v>
      </c>
    </row>
    <row r="9" spans="1:18" x14ac:dyDescent="0.3">
      <c r="D9" s="32" t="s">
        <v>36</v>
      </c>
      <c r="E9" s="32" t="s">
        <v>35</v>
      </c>
      <c r="F9" s="32" t="s">
        <v>37</v>
      </c>
      <c r="H9" s="32" t="s">
        <v>20</v>
      </c>
      <c r="I9" s="32" t="s">
        <v>21</v>
      </c>
      <c r="J9" s="32" t="s">
        <v>38</v>
      </c>
      <c r="K9" s="32" t="s">
        <v>39</v>
      </c>
      <c r="L9" s="32" t="s">
        <v>40</v>
      </c>
      <c r="N9" s="32" t="s">
        <v>41</v>
      </c>
      <c r="P9" s="32" t="s">
        <v>42</v>
      </c>
      <c r="R9" s="32" t="s">
        <v>45</v>
      </c>
    </row>
    <row r="10" spans="1:18" x14ac:dyDescent="0.3">
      <c r="D10" s="32">
        <v>1.56</v>
      </c>
      <c r="E10" s="32">
        <v>1.2</v>
      </c>
      <c r="F10" s="32">
        <f>(E10-D10^2)^2+(1-D10)^2</f>
        <v>1.8353689600000007</v>
      </c>
      <c r="H10" s="32">
        <v>-1</v>
      </c>
      <c r="I10" s="32">
        <v>-1</v>
      </c>
      <c r="J10" s="32">
        <f>H10*I10</f>
        <v>1</v>
      </c>
      <c r="K10" s="32">
        <f>H10^2</f>
        <v>1</v>
      </c>
      <c r="L10" s="32">
        <f>I10^2</f>
        <v>1</v>
      </c>
      <c r="N10" s="32">
        <f>(H10^2)*F10</f>
        <v>1.8353689600000007</v>
      </c>
      <c r="P10" s="32">
        <f>(I10^2)*F10</f>
        <v>1.8353689600000007</v>
      </c>
      <c r="R10" s="32">
        <f>H10*I10*F10</f>
        <v>1.8353689600000007</v>
      </c>
    </row>
    <row r="11" spans="1:18" x14ac:dyDescent="0.3">
      <c r="D11" s="32">
        <v>-0.56000000000000005</v>
      </c>
      <c r="E11" s="32">
        <v>1.2</v>
      </c>
      <c r="F11" s="32">
        <f t="shared" ref="F11:F22" si="2">(E11-D11^2)^2+(1-D11)^2</f>
        <v>3.2193049600000001</v>
      </c>
      <c r="H11" s="32">
        <v>1</v>
      </c>
      <c r="I11" s="32">
        <v>-1</v>
      </c>
      <c r="J11" s="32">
        <f t="shared" ref="J11:J22" si="3">H11*I11</f>
        <v>-1</v>
      </c>
      <c r="K11" s="32">
        <f t="shared" ref="K11:K22" si="4">H11^2</f>
        <v>1</v>
      </c>
      <c r="L11" s="32">
        <f t="shared" ref="L11:L22" si="5">I11^2</f>
        <v>1</v>
      </c>
      <c r="N11" s="32">
        <f t="shared" ref="N11:N22" si="6">(H11^2)*F11</f>
        <v>3.2193049600000001</v>
      </c>
      <c r="P11" s="32">
        <f t="shared" ref="P11:P22" si="7">(I11^2)*F11</f>
        <v>3.2193049600000001</v>
      </c>
      <c r="R11" s="32">
        <f t="shared" ref="R11:R22" si="8">H11*I11*F11</f>
        <v>-3.2193049600000001</v>
      </c>
    </row>
    <row r="12" spans="1:18" x14ac:dyDescent="0.3">
      <c r="D12" s="32">
        <v>1.56</v>
      </c>
      <c r="E12" s="32">
        <v>-0.2</v>
      </c>
      <c r="F12" s="32">
        <f t="shared" si="2"/>
        <v>7.2494489600000023</v>
      </c>
      <c r="H12" s="32">
        <v>-1</v>
      </c>
      <c r="I12" s="32">
        <v>1</v>
      </c>
      <c r="J12" s="32">
        <f t="shared" si="3"/>
        <v>-1</v>
      </c>
      <c r="K12" s="32">
        <f t="shared" si="4"/>
        <v>1</v>
      </c>
      <c r="L12" s="32">
        <f t="shared" si="5"/>
        <v>1</v>
      </c>
      <c r="N12" s="32">
        <f t="shared" si="6"/>
        <v>7.2494489600000023</v>
      </c>
      <c r="P12" s="32">
        <f t="shared" si="7"/>
        <v>7.2494489600000023</v>
      </c>
      <c r="R12" s="32">
        <f t="shared" si="8"/>
        <v>-7.2494489600000023</v>
      </c>
    </row>
    <row r="13" spans="1:18" x14ac:dyDescent="0.3">
      <c r="D13" s="32">
        <v>-0.56000000000000005</v>
      </c>
      <c r="E13" s="32">
        <v>-0.2</v>
      </c>
      <c r="F13" s="32">
        <f t="shared" si="2"/>
        <v>2.6973849600000004</v>
      </c>
      <c r="H13" s="32">
        <v>1</v>
      </c>
      <c r="I13" s="32">
        <v>1</v>
      </c>
      <c r="J13" s="32">
        <f t="shared" si="3"/>
        <v>1</v>
      </c>
      <c r="K13" s="32">
        <f t="shared" si="4"/>
        <v>1</v>
      </c>
      <c r="L13" s="32">
        <f t="shared" si="5"/>
        <v>1</v>
      </c>
      <c r="N13" s="32">
        <f t="shared" si="6"/>
        <v>2.6973849600000004</v>
      </c>
      <c r="P13" s="32">
        <f t="shared" si="7"/>
        <v>2.6973849600000004</v>
      </c>
      <c r="R13" s="32">
        <f t="shared" si="8"/>
        <v>2.6973849600000004</v>
      </c>
    </row>
    <row r="14" spans="1:18" x14ac:dyDescent="0.3">
      <c r="D14" s="32">
        <v>1.99</v>
      </c>
      <c r="E14" s="32">
        <v>0.5</v>
      </c>
      <c r="F14" s="32">
        <f t="shared" si="2"/>
        <v>12.952392010000002</v>
      </c>
      <c r="H14" s="32">
        <v>-1.4139999999999999</v>
      </c>
      <c r="I14" s="32">
        <v>0</v>
      </c>
      <c r="J14" s="32">
        <f t="shared" si="3"/>
        <v>0</v>
      </c>
      <c r="K14" s="32">
        <f t="shared" si="4"/>
        <v>1.9993959999999997</v>
      </c>
      <c r="L14" s="32">
        <f t="shared" si="5"/>
        <v>0</v>
      </c>
      <c r="N14" s="32">
        <f t="shared" si="6"/>
        <v>25.89696077522596</v>
      </c>
      <c r="P14" s="32">
        <f t="shared" si="7"/>
        <v>0</v>
      </c>
      <c r="R14" s="32">
        <f t="shared" si="8"/>
        <v>0</v>
      </c>
    </row>
    <row r="15" spans="1:18" x14ac:dyDescent="0.3">
      <c r="D15" s="32">
        <v>-0.99</v>
      </c>
      <c r="E15" s="32">
        <v>0.5</v>
      </c>
      <c r="F15" s="32">
        <f t="shared" si="2"/>
        <v>4.1905960100000001</v>
      </c>
      <c r="H15" s="32">
        <v>1.4139999999999999</v>
      </c>
      <c r="I15" s="32">
        <v>0</v>
      </c>
      <c r="J15" s="32">
        <f t="shared" si="3"/>
        <v>0</v>
      </c>
      <c r="K15" s="32">
        <f t="shared" si="4"/>
        <v>1.9993959999999997</v>
      </c>
      <c r="L15" s="32">
        <f t="shared" si="5"/>
        <v>0</v>
      </c>
      <c r="N15" s="32">
        <f t="shared" si="6"/>
        <v>8.3786609000099599</v>
      </c>
      <c r="P15" s="32">
        <f t="shared" si="7"/>
        <v>0</v>
      </c>
      <c r="R15" s="32">
        <f t="shared" si="8"/>
        <v>0</v>
      </c>
    </row>
    <row r="16" spans="1:18" x14ac:dyDescent="0.3">
      <c r="D16" s="32">
        <v>0.5</v>
      </c>
      <c r="E16" s="32">
        <v>1.48</v>
      </c>
      <c r="F16" s="32">
        <f t="shared" si="2"/>
        <v>1.7628999999999999</v>
      </c>
      <c r="H16" s="32">
        <v>0</v>
      </c>
      <c r="I16" s="32">
        <v>-1.4139999999999999</v>
      </c>
      <c r="J16" s="32">
        <f t="shared" si="3"/>
        <v>0</v>
      </c>
      <c r="K16" s="32">
        <f t="shared" si="4"/>
        <v>0</v>
      </c>
      <c r="L16" s="32">
        <f t="shared" si="5"/>
        <v>1.9993959999999997</v>
      </c>
      <c r="N16" s="32">
        <f t="shared" si="6"/>
        <v>0</v>
      </c>
      <c r="P16" s="32">
        <f t="shared" si="7"/>
        <v>3.5247352083999992</v>
      </c>
      <c r="R16" s="32">
        <f t="shared" si="8"/>
        <v>0</v>
      </c>
    </row>
    <row r="17" spans="4:18" x14ac:dyDescent="0.3">
      <c r="D17" s="32">
        <v>0.5</v>
      </c>
      <c r="E17" s="32">
        <v>-0.48</v>
      </c>
      <c r="F17" s="32">
        <f t="shared" si="2"/>
        <v>0.78289999999999993</v>
      </c>
      <c r="H17" s="32">
        <v>0</v>
      </c>
      <c r="I17" s="32">
        <v>1.4139999999999999</v>
      </c>
      <c r="J17" s="32">
        <f t="shared" si="3"/>
        <v>0</v>
      </c>
      <c r="K17" s="32">
        <f t="shared" si="4"/>
        <v>0</v>
      </c>
      <c r="L17" s="32">
        <f t="shared" si="5"/>
        <v>1.9993959999999997</v>
      </c>
      <c r="N17" s="32">
        <f t="shared" si="6"/>
        <v>0</v>
      </c>
      <c r="P17" s="32">
        <f t="shared" si="7"/>
        <v>1.5653271283999997</v>
      </c>
      <c r="R17" s="32">
        <f t="shared" si="8"/>
        <v>0</v>
      </c>
    </row>
    <row r="18" spans="4:18" x14ac:dyDescent="0.3">
      <c r="D18" s="32">
        <v>0.5</v>
      </c>
      <c r="E18" s="32">
        <v>0.5</v>
      </c>
      <c r="F18" s="32">
        <f t="shared" si="2"/>
        <v>0.3125</v>
      </c>
      <c r="H18" s="32">
        <v>0</v>
      </c>
      <c r="I18" s="32">
        <v>0</v>
      </c>
      <c r="J18" s="32">
        <f t="shared" si="3"/>
        <v>0</v>
      </c>
      <c r="K18" s="32">
        <f t="shared" si="4"/>
        <v>0</v>
      </c>
      <c r="L18" s="32">
        <f t="shared" si="5"/>
        <v>0</v>
      </c>
      <c r="N18" s="32">
        <f t="shared" si="6"/>
        <v>0</v>
      </c>
      <c r="P18" s="32">
        <f t="shared" si="7"/>
        <v>0</v>
      </c>
      <c r="R18" s="32">
        <f t="shared" si="8"/>
        <v>0</v>
      </c>
    </row>
    <row r="19" spans="4:18" x14ac:dyDescent="0.3">
      <c r="D19" s="32">
        <v>0.5</v>
      </c>
      <c r="E19" s="32">
        <v>0.5</v>
      </c>
      <c r="F19" s="32">
        <f t="shared" si="2"/>
        <v>0.3125</v>
      </c>
      <c r="H19" s="32">
        <v>0</v>
      </c>
      <c r="I19" s="32">
        <v>0</v>
      </c>
      <c r="J19" s="32">
        <f t="shared" si="3"/>
        <v>0</v>
      </c>
      <c r="K19" s="32">
        <f t="shared" si="4"/>
        <v>0</v>
      </c>
      <c r="L19" s="32">
        <f t="shared" si="5"/>
        <v>0</v>
      </c>
      <c r="N19" s="32">
        <f t="shared" si="6"/>
        <v>0</v>
      </c>
      <c r="P19" s="32">
        <f t="shared" si="7"/>
        <v>0</v>
      </c>
      <c r="R19" s="32">
        <f t="shared" si="8"/>
        <v>0</v>
      </c>
    </row>
    <row r="20" spans="4:18" x14ac:dyDescent="0.3">
      <c r="D20" s="32">
        <v>0.5</v>
      </c>
      <c r="E20" s="32">
        <v>0.5</v>
      </c>
      <c r="F20" s="32">
        <f t="shared" si="2"/>
        <v>0.3125</v>
      </c>
      <c r="H20" s="32">
        <v>0</v>
      </c>
      <c r="I20" s="32">
        <v>0</v>
      </c>
      <c r="J20" s="32">
        <f t="shared" si="3"/>
        <v>0</v>
      </c>
      <c r="K20" s="32">
        <f t="shared" si="4"/>
        <v>0</v>
      </c>
      <c r="L20" s="32">
        <f t="shared" si="5"/>
        <v>0</v>
      </c>
      <c r="N20" s="32">
        <f t="shared" si="6"/>
        <v>0</v>
      </c>
      <c r="P20" s="32">
        <f t="shared" si="7"/>
        <v>0</v>
      </c>
      <c r="R20" s="32">
        <f t="shared" si="8"/>
        <v>0</v>
      </c>
    </row>
    <row r="21" spans="4:18" x14ac:dyDescent="0.3">
      <c r="D21" s="32">
        <v>0.5</v>
      </c>
      <c r="E21" s="32">
        <v>0.5</v>
      </c>
      <c r="F21" s="32">
        <f t="shared" si="2"/>
        <v>0.3125</v>
      </c>
      <c r="H21" s="32">
        <v>0</v>
      </c>
      <c r="I21" s="32">
        <v>0</v>
      </c>
      <c r="J21" s="32">
        <f t="shared" si="3"/>
        <v>0</v>
      </c>
      <c r="K21" s="32">
        <f t="shared" si="4"/>
        <v>0</v>
      </c>
      <c r="L21" s="32">
        <f t="shared" si="5"/>
        <v>0</v>
      </c>
      <c r="N21" s="32">
        <f t="shared" si="6"/>
        <v>0</v>
      </c>
      <c r="P21" s="32">
        <f t="shared" si="7"/>
        <v>0</v>
      </c>
      <c r="R21" s="32">
        <f t="shared" si="8"/>
        <v>0</v>
      </c>
    </row>
    <row r="22" spans="4:18" x14ac:dyDescent="0.3">
      <c r="D22" s="32">
        <v>0.5</v>
      </c>
      <c r="E22" s="32">
        <v>0.5</v>
      </c>
      <c r="F22" s="32">
        <f t="shared" si="2"/>
        <v>0.3125</v>
      </c>
      <c r="H22" s="32">
        <v>0</v>
      </c>
      <c r="I22" s="32">
        <v>0</v>
      </c>
      <c r="J22" s="32">
        <f t="shared" si="3"/>
        <v>0</v>
      </c>
      <c r="K22" s="32">
        <f t="shared" si="4"/>
        <v>0</v>
      </c>
      <c r="L22" s="32">
        <f t="shared" si="5"/>
        <v>0</v>
      </c>
      <c r="N22" s="32">
        <f t="shared" si="6"/>
        <v>0</v>
      </c>
      <c r="P22" s="32">
        <f t="shared" si="7"/>
        <v>0</v>
      </c>
      <c r="R22" s="32">
        <f t="shared" si="8"/>
        <v>0</v>
      </c>
    </row>
    <row r="23" spans="4:18" x14ac:dyDescent="0.3">
      <c r="F23" s="32">
        <f>SUM(F10:F22)/13</f>
        <v>2.788676604615385</v>
      </c>
      <c r="N23" s="32">
        <f>SUM(N10:N22)</f>
        <v>49.277129515235927</v>
      </c>
      <c r="P23" s="32">
        <f>SUM(P10:P22)</f>
        <v>20.091570176800005</v>
      </c>
      <c r="R23" s="32">
        <f>SUM(R10:R22)</f>
        <v>-5.9359999999999999</v>
      </c>
    </row>
    <row r="25" spans="4:18" x14ac:dyDescent="0.3">
      <c r="H25" s="32" t="s">
        <v>43</v>
      </c>
      <c r="I25" s="32" t="s">
        <v>44</v>
      </c>
    </row>
    <row r="26" spans="4:18" x14ac:dyDescent="0.3">
      <c r="H26" s="32">
        <f>H10*F10</f>
        <v>-1.8353689600000007</v>
      </c>
      <c r="I26" s="32">
        <f>I10*F10</f>
        <v>-1.8353689600000007</v>
      </c>
    </row>
    <row r="27" spans="4:18" x14ac:dyDescent="0.3">
      <c r="H27" s="32">
        <f t="shared" ref="H27:H40" si="9">H11*F11</f>
        <v>3.2193049600000001</v>
      </c>
      <c r="I27" s="32">
        <f t="shared" ref="I27:I40" si="10">I11*F11</f>
        <v>-3.2193049600000001</v>
      </c>
    </row>
    <row r="28" spans="4:18" x14ac:dyDescent="0.3">
      <c r="H28" s="32">
        <f t="shared" si="9"/>
        <v>-7.2494489600000023</v>
      </c>
      <c r="I28" s="32">
        <f t="shared" si="10"/>
        <v>7.2494489600000023</v>
      </c>
    </row>
    <row r="29" spans="4:18" x14ac:dyDescent="0.3">
      <c r="H29" s="32">
        <f t="shared" si="9"/>
        <v>2.6973849600000004</v>
      </c>
      <c r="I29" s="32">
        <f t="shared" si="10"/>
        <v>2.6973849600000004</v>
      </c>
    </row>
    <row r="30" spans="4:18" x14ac:dyDescent="0.3">
      <c r="H30" s="32">
        <f t="shared" si="9"/>
        <v>-18.314682302140003</v>
      </c>
      <c r="I30" s="32">
        <f t="shared" si="10"/>
        <v>0</v>
      </c>
    </row>
    <row r="31" spans="4:18" x14ac:dyDescent="0.3">
      <c r="H31" s="32">
        <f t="shared" si="9"/>
        <v>5.9255027581399995</v>
      </c>
      <c r="I31" s="32">
        <f t="shared" si="10"/>
        <v>0</v>
      </c>
    </row>
    <row r="32" spans="4:18" x14ac:dyDescent="0.3">
      <c r="H32" s="32">
        <f t="shared" si="9"/>
        <v>0</v>
      </c>
      <c r="I32" s="32">
        <f t="shared" si="10"/>
        <v>-2.4927405999999999</v>
      </c>
    </row>
    <row r="33" spans="1:9" x14ac:dyDescent="0.3">
      <c r="H33" s="32">
        <f t="shared" si="9"/>
        <v>0</v>
      </c>
      <c r="I33" s="32">
        <f t="shared" si="10"/>
        <v>1.1070205999999998</v>
      </c>
    </row>
    <row r="34" spans="1:9" x14ac:dyDescent="0.3">
      <c r="H34" s="32">
        <f t="shared" si="9"/>
        <v>0</v>
      </c>
      <c r="I34" s="32">
        <f t="shared" si="10"/>
        <v>0</v>
      </c>
    </row>
    <row r="35" spans="1:9" x14ac:dyDescent="0.3">
      <c r="H35" s="32">
        <f t="shared" si="9"/>
        <v>0</v>
      </c>
      <c r="I35" s="32">
        <f t="shared" si="10"/>
        <v>0</v>
      </c>
    </row>
    <row r="36" spans="1:9" x14ac:dyDescent="0.3">
      <c r="H36" s="32">
        <f t="shared" si="9"/>
        <v>0</v>
      </c>
      <c r="I36" s="32">
        <f t="shared" si="10"/>
        <v>0</v>
      </c>
    </row>
    <row r="37" spans="1:9" x14ac:dyDescent="0.3">
      <c r="H37" s="32">
        <f t="shared" si="9"/>
        <v>0</v>
      </c>
      <c r="I37" s="32">
        <f t="shared" si="10"/>
        <v>0</v>
      </c>
    </row>
    <row r="38" spans="1:9" x14ac:dyDescent="0.3">
      <c r="H38" s="32">
        <f t="shared" si="9"/>
        <v>0</v>
      </c>
      <c r="I38" s="32">
        <f t="shared" si="10"/>
        <v>0</v>
      </c>
    </row>
    <row r="39" spans="1:9" x14ac:dyDescent="0.3">
      <c r="H39" s="32">
        <f t="shared" si="9"/>
        <v>0</v>
      </c>
      <c r="I39" s="32">
        <f t="shared" si="10"/>
        <v>0</v>
      </c>
    </row>
    <row r="40" spans="1:9" x14ac:dyDescent="0.3">
      <c r="H40" s="32">
        <f t="shared" si="9"/>
        <v>0</v>
      </c>
      <c r="I40" s="32">
        <f t="shared" si="10"/>
        <v>0</v>
      </c>
    </row>
    <row r="41" spans="1:9" x14ac:dyDescent="0.3">
      <c r="H41" s="32">
        <f>SUM(H26:H40)</f>
        <v>-15.557307544000007</v>
      </c>
      <c r="I41" s="32">
        <f>SUM(I26:I40)</f>
        <v>3.5064400000000022</v>
      </c>
    </row>
    <row r="44" spans="1:9" x14ac:dyDescent="0.3">
      <c r="A44" s="32" t="s">
        <v>36</v>
      </c>
      <c r="B44" s="32" t="s">
        <v>35</v>
      </c>
    </row>
    <row r="45" spans="1:9" x14ac:dyDescent="0.3">
      <c r="A45" s="32">
        <v>1.56</v>
      </c>
      <c r="B45" s="32">
        <v>1.2</v>
      </c>
      <c r="C45" s="32">
        <f>-3.68+0.43*A45-1.94*B45+3.83*(A45)^2+0.18*(B45)^2-1.48*A45*B45</f>
        <v>1.472128000000001</v>
      </c>
      <c r="D45" s="32">
        <f>(F10-C45)^2</f>
        <v>0.13194399502172141</v>
      </c>
    </row>
    <row r="46" spans="1:9" x14ac:dyDescent="0.3">
      <c r="A46" s="32">
        <v>-0.56000000000000005</v>
      </c>
      <c r="B46" s="32">
        <v>1.2</v>
      </c>
      <c r="C46" s="32">
        <f t="shared" ref="C46:C57" si="11">-3.68+0.43*A46-1.94*B46+3.83*(A46)^2+0.18*(B46)^2-1.48*A46*B46</f>
        <v>-3.793952</v>
      </c>
      <c r="D46" s="32">
        <f t="shared" ref="D46:D57" si="12">(F11-C46)^2</f>
        <v>49.185773186988435</v>
      </c>
    </row>
    <row r="47" spans="1:9" x14ac:dyDescent="0.3">
      <c r="A47" s="32">
        <v>1.56</v>
      </c>
      <c r="B47" s="32">
        <v>-0.2</v>
      </c>
      <c r="C47" s="32">
        <f t="shared" si="11"/>
        <v>7.1684480000000006</v>
      </c>
      <c r="D47" s="32">
        <f t="shared" si="12"/>
        <v>6.5611555209218715E-3</v>
      </c>
    </row>
    <row r="48" spans="1:9" x14ac:dyDescent="0.3">
      <c r="A48" s="32">
        <v>-0.56000000000000005</v>
      </c>
      <c r="B48" s="32">
        <v>-0.2</v>
      </c>
      <c r="C48" s="32">
        <f t="shared" si="11"/>
        <v>-2.4902720000000005</v>
      </c>
      <c r="D48" s="32">
        <f t="shared" si="12"/>
        <v>26.911784734636452</v>
      </c>
    </row>
    <row r="49" spans="1:4" x14ac:dyDescent="0.3">
      <c r="A49" s="32">
        <v>1.99</v>
      </c>
      <c r="B49" s="32">
        <v>0.5</v>
      </c>
      <c r="C49" s="32">
        <f t="shared" si="11"/>
        <v>9.9452830000000016</v>
      </c>
      <c r="D49" s="32">
        <f t="shared" si="12"/>
        <v>9.0427045980231835</v>
      </c>
    </row>
    <row r="50" spans="1:4" x14ac:dyDescent="0.3">
      <c r="A50" s="32">
        <v>-0.99</v>
      </c>
      <c r="B50" s="32">
        <v>0.5</v>
      </c>
      <c r="C50" s="32">
        <f t="shared" si="11"/>
        <v>-0.54431700000000049</v>
      </c>
      <c r="D50" s="32">
        <f t="shared" si="12"/>
        <v>22.419401212267264</v>
      </c>
    </row>
    <row r="51" spans="1:4" x14ac:dyDescent="0.3">
      <c r="A51" s="32">
        <v>0.5</v>
      </c>
      <c r="B51" s="32">
        <v>1.48</v>
      </c>
      <c r="C51" s="32">
        <f t="shared" si="11"/>
        <v>-6.0796280000000005</v>
      </c>
      <c r="D51" s="32">
        <f t="shared" si="12"/>
        <v>61.505245430784008</v>
      </c>
    </row>
    <row r="52" spans="1:4" x14ac:dyDescent="0.3">
      <c r="A52" s="32">
        <v>0.5</v>
      </c>
      <c r="B52" s="32">
        <v>-0.48</v>
      </c>
      <c r="C52" s="32">
        <f t="shared" si="11"/>
        <v>-1.1796280000000003</v>
      </c>
      <c r="D52" s="32">
        <f t="shared" si="12"/>
        <v>3.851516150784001</v>
      </c>
    </row>
    <row r="53" spans="1:4" x14ac:dyDescent="0.3">
      <c r="A53" s="32">
        <v>0.5</v>
      </c>
      <c r="B53" s="32">
        <v>0.5</v>
      </c>
      <c r="C53" s="32">
        <f t="shared" si="11"/>
        <v>-3.8025000000000007</v>
      </c>
      <c r="D53" s="32">
        <f t="shared" si="12"/>
        <v>16.933225</v>
      </c>
    </row>
    <row r="54" spans="1:4" x14ac:dyDescent="0.3">
      <c r="A54" s="32">
        <v>0.5</v>
      </c>
      <c r="B54" s="32">
        <v>0.5</v>
      </c>
      <c r="C54" s="32">
        <f t="shared" si="11"/>
        <v>-3.8025000000000007</v>
      </c>
      <c r="D54" s="32">
        <f t="shared" si="12"/>
        <v>16.933225</v>
      </c>
    </row>
    <row r="55" spans="1:4" x14ac:dyDescent="0.3">
      <c r="A55" s="32">
        <v>0.5</v>
      </c>
      <c r="B55" s="32">
        <v>0.5</v>
      </c>
      <c r="C55" s="32">
        <f t="shared" si="11"/>
        <v>-3.8025000000000007</v>
      </c>
      <c r="D55" s="32">
        <f t="shared" si="12"/>
        <v>16.933225</v>
      </c>
    </row>
    <row r="56" spans="1:4" x14ac:dyDescent="0.3">
      <c r="A56" s="32">
        <v>0.5</v>
      </c>
      <c r="B56" s="32">
        <v>0.5</v>
      </c>
      <c r="C56" s="32">
        <f t="shared" si="11"/>
        <v>-3.8025000000000007</v>
      </c>
      <c r="D56" s="32">
        <f t="shared" si="12"/>
        <v>16.933225</v>
      </c>
    </row>
    <row r="57" spans="1:4" x14ac:dyDescent="0.3">
      <c r="A57" s="32">
        <v>0.5</v>
      </c>
      <c r="B57" s="32">
        <v>0.5</v>
      </c>
      <c r="C57" s="32">
        <f t="shared" si="11"/>
        <v>-3.8025000000000007</v>
      </c>
      <c r="D57" s="32">
        <f t="shared" si="12"/>
        <v>16.933225</v>
      </c>
    </row>
    <row r="58" spans="1:4" x14ac:dyDescent="0.3">
      <c r="D58" s="32">
        <f>SUM(D45:D56)/7</f>
        <v>34.398261494860847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chuong 2</vt:lpstr>
      <vt:lpstr>chuong 3</vt:lpstr>
      <vt:lpstr>chuong 4</vt:lpstr>
      <vt:lpstr>chuong 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anhtuanbm88@gmail.com</cp:lastModifiedBy>
  <dcterms:created xsi:type="dcterms:W3CDTF">2013-09-19T13:07:30Z</dcterms:created>
  <dcterms:modified xsi:type="dcterms:W3CDTF">2015-09-07T14:27:09Z</dcterms:modified>
</cp:coreProperties>
</file>